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comsolveinccom.sharepoint.com/sites/CNAStaff/CNA Project Share/NPA-Relief-Planning/NPA226-519-548/For PROC/"/>
    </mc:Choice>
  </mc:AlternateContent>
  <xr:revisionPtr revIDLastSave="104" documentId="8_{1A832B5A-F489-41E1-97E9-4686504909BD}" xr6:coauthVersionLast="47" xr6:coauthVersionMax="47" xr10:uidLastSave="{914A4878-1B77-4D47-B513-F6D1DEC6AF22}"/>
  <bookViews>
    <workbookView xWindow="-120" yWindow="-120" windowWidth="29040" windowHeight="15990" xr2:uid="{00000000-000D-0000-FFFF-FFFF00000000}"/>
  </bookViews>
  <sheets>
    <sheet name="Schedule" sheetId="1" r:id="rId1"/>
    <sheet name="Holidays" sheetId="3" r:id="rId2"/>
  </sheets>
  <definedNames>
    <definedName name="_Hlk49938364" localSheetId="0">Schedule!$B$6</definedName>
    <definedName name="_xlnm.Print_Area" localSheetId="0">Schedule!$A$1:$E$59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1" l="1"/>
  <c r="E31" i="1"/>
  <c r="D32" i="1"/>
  <c r="E32" i="1"/>
  <c r="D23" i="1"/>
  <c r="E16" i="1"/>
  <c r="E15" i="1"/>
  <c r="D58" i="1"/>
  <c r="E58" i="1" s="1"/>
  <c r="D54" i="1"/>
  <c r="E54" i="1" s="1"/>
  <c r="D55" i="1" s="1"/>
  <c r="E49" i="1"/>
  <c r="E48" i="1"/>
  <c r="E27" i="1"/>
  <c r="E23" i="1"/>
  <c r="E14" i="1"/>
  <c r="C101" i="3"/>
  <c r="B98" i="3"/>
  <c r="A98" i="3" s="1"/>
  <c r="B96" i="3"/>
  <c r="A96" i="3" s="1"/>
  <c r="B95" i="3"/>
  <c r="A95" i="3" s="1"/>
  <c r="B93" i="3"/>
  <c r="A93" i="3"/>
  <c r="B90" i="3"/>
  <c r="A90" i="3" s="1"/>
  <c r="B88" i="3"/>
  <c r="A88" i="3" s="1"/>
  <c r="B87" i="3"/>
  <c r="A87" i="3" s="1"/>
  <c r="C86" i="3"/>
  <c r="B100" i="3" s="1"/>
  <c r="A100" i="3" s="1"/>
  <c r="B84" i="3"/>
  <c r="A84" i="3" s="1"/>
  <c r="B82" i="3"/>
  <c r="A82" i="3"/>
  <c r="B80" i="3"/>
  <c r="A80" i="3" s="1"/>
  <c r="B78" i="3"/>
  <c r="A78" i="3" s="1"/>
  <c r="B76" i="3"/>
  <c r="A76" i="3"/>
  <c r="B72" i="3"/>
  <c r="A72" i="3" s="1"/>
  <c r="C71" i="3"/>
  <c r="B85" i="3" s="1"/>
  <c r="A85" i="3" s="1"/>
  <c r="B114" i="3" l="1"/>
  <c r="A114" i="3" s="1"/>
  <c r="B112" i="3"/>
  <c r="A112" i="3" s="1"/>
  <c r="B110" i="3"/>
  <c r="A110" i="3" s="1"/>
  <c r="B108" i="3"/>
  <c r="A108" i="3" s="1"/>
  <c r="B106" i="3"/>
  <c r="A106" i="3" s="1"/>
  <c r="B102" i="3"/>
  <c r="A102" i="3" s="1"/>
  <c r="B109" i="3"/>
  <c r="A109" i="3" s="1"/>
  <c r="B107" i="3"/>
  <c r="A107" i="3" s="1"/>
  <c r="B115" i="3"/>
  <c r="A115" i="3" s="1"/>
  <c r="B91" i="3"/>
  <c r="A91" i="3" s="1"/>
  <c r="B94" i="3"/>
  <c r="A94" i="3" s="1"/>
  <c r="B99" i="3"/>
  <c r="A99" i="3" s="1"/>
  <c r="B105" i="3"/>
  <c r="B113" i="3"/>
  <c r="A113" i="3" s="1"/>
  <c r="C116" i="3"/>
  <c r="B89" i="3"/>
  <c r="A89" i="3" s="1"/>
  <c r="B92" i="3"/>
  <c r="A92" i="3" s="1"/>
  <c r="B97" i="3"/>
  <c r="A97" i="3" s="1"/>
  <c r="B103" i="3"/>
  <c r="A103" i="3" s="1"/>
  <c r="B111" i="3"/>
  <c r="A111" i="3" s="1"/>
  <c r="B73" i="3"/>
  <c r="A73" i="3" s="1"/>
  <c r="B75" i="3"/>
  <c r="B77" i="3"/>
  <c r="A77" i="3" s="1"/>
  <c r="B79" i="3"/>
  <c r="A79" i="3" s="1"/>
  <c r="B81" i="3"/>
  <c r="A81" i="3" s="1"/>
  <c r="B83" i="3"/>
  <c r="A83" i="3" s="1"/>
  <c r="C131" i="3" l="1"/>
  <c r="B130" i="3"/>
  <c r="A130" i="3" s="1"/>
  <c r="B125" i="3"/>
  <c r="A125" i="3" s="1"/>
  <c r="B122" i="3"/>
  <c r="A122" i="3" s="1"/>
  <c r="B117" i="3"/>
  <c r="A117" i="3" s="1"/>
  <c r="B127" i="3"/>
  <c r="A127" i="3" s="1"/>
  <c r="B124" i="3"/>
  <c r="A124" i="3" s="1"/>
  <c r="B129" i="3"/>
  <c r="A129" i="3" s="1"/>
  <c r="B126" i="3"/>
  <c r="A126" i="3" s="1"/>
  <c r="B121" i="3"/>
  <c r="A121" i="3" s="1"/>
  <c r="B118" i="3"/>
  <c r="A118" i="3" s="1"/>
  <c r="B128" i="3"/>
  <c r="A128" i="3" s="1"/>
  <c r="B123" i="3"/>
  <c r="A123" i="3" s="1"/>
  <c r="B120" i="3"/>
  <c r="B74" i="3"/>
  <c r="A74" i="3" s="1"/>
  <c r="A75" i="3"/>
  <c r="B104" i="3"/>
  <c r="A104" i="3" s="1"/>
  <c r="A105" i="3"/>
  <c r="A120" i="3" l="1"/>
  <c r="B119" i="3"/>
  <c r="A119" i="3" s="1"/>
  <c r="C146" i="3"/>
  <c r="B143" i="3"/>
  <c r="A143" i="3" s="1"/>
  <c r="B139" i="3"/>
  <c r="A139" i="3" s="1"/>
  <c r="B135" i="3"/>
  <c r="B133" i="3"/>
  <c r="A133" i="3" s="1"/>
  <c r="B142" i="3"/>
  <c r="A142" i="3" s="1"/>
  <c r="B137" i="3"/>
  <c r="A137" i="3" s="1"/>
  <c r="B141" i="3"/>
  <c r="A141" i="3" s="1"/>
  <c r="B136" i="3"/>
  <c r="A136" i="3" s="1"/>
  <c r="B145" i="3"/>
  <c r="A145" i="3" s="1"/>
  <c r="B140" i="3"/>
  <c r="A140" i="3" s="1"/>
  <c r="B132" i="3"/>
  <c r="A132" i="3" s="1"/>
  <c r="B144" i="3"/>
  <c r="A144" i="3" s="1"/>
  <c r="B138" i="3"/>
  <c r="A138" i="3" s="1"/>
  <c r="B159" i="3" l="1"/>
  <c r="A159" i="3" s="1"/>
  <c r="B157" i="3"/>
  <c r="A157" i="3" s="1"/>
  <c r="B155" i="3"/>
  <c r="A155" i="3" s="1"/>
  <c r="B153" i="3"/>
  <c r="A153" i="3" s="1"/>
  <c r="B151" i="3"/>
  <c r="A151" i="3" s="1"/>
  <c r="B147" i="3"/>
  <c r="A147" i="3" s="1"/>
  <c r="B160" i="3"/>
  <c r="A160" i="3" s="1"/>
  <c r="B158" i="3"/>
  <c r="A158" i="3" s="1"/>
  <c r="B156" i="3"/>
  <c r="A156" i="3" s="1"/>
  <c r="B154" i="3"/>
  <c r="A154" i="3" s="1"/>
  <c r="B152" i="3"/>
  <c r="A152" i="3" s="1"/>
  <c r="B150" i="3"/>
  <c r="B148" i="3"/>
  <c r="A148" i="3" s="1"/>
  <c r="C161" i="3"/>
  <c r="A135" i="3"/>
  <c r="B134" i="3"/>
  <c r="A134" i="3" s="1"/>
  <c r="B149" i="3" l="1"/>
  <c r="A149" i="3" s="1"/>
  <c r="A150" i="3"/>
  <c r="C176" i="3"/>
  <c r="B172" i="3"/>
  <c r="A172" i="3" s="1"/>
  <c r="B168" i="3"/>
  <c r="A168" i="3" s="1"/>
  <c r="B175" i="3"/>
  <c r="A175" i="3" s="1"/>
  <c r="B170" i="3"/>
  <c r="A170" i="3" s="1"/>
  <c r="B165" i="3"/>
  <c r="B174" i="3"/>
  <c r="A174" i="3" s="1"/>
  <c r="B169" i="3"/>
  <c r="A169" i="3" s="1"/>
  <c r="B163" i="3"/>
  <c r="A163" i="3" s="1"/>
  <c r="B173" i="3"/>
  <c r="A173" i="3" s="1"/>
  <c r="B167" i="3"/>
  <c r="A167" i="3" s="1"/>
  <c r="B162" i="3"/>
  <c r="A162" i="3" s="1"/>
  <c r="B171" i="3"/>
  <c r="A171" i="3" s="1"/>
  <c r="B166" i="3"/>
  <c r="A166" i="3" s="1"/>
  <c r="B190" i="3" l="1"/>
  <c r="A190" i="3" s="1"/>
  <c r="B188" i="3"/>
  <c r="A188" i="3" s="1"/>
  <c r="B186" i="3"/>
  <c r="A186" i="3" s="1"/>
  <c r="B184" i="3"/>
  <c r="A184" i="3" s="1"/>
  <c r="B182" i="3"/>
  <c r="A182" i="3" s="1"/>
  <c r="B180" i="3"/>
  <c r="B178" i="3"/>
  <c r="A178" i="3" s="1"/>
  <c r="B189" i="3"/>
  <c r="A189" i="3" s="1"/>
  <c r="B187" i="3"/>
  <c r="A187" i="3" s="1"/>
  <c r="B185" i="3"/>
  <c r="A185" i="3" s="1"/>
  <c r="B183" i="3"/>
  <c r="A183" i="3" s="1"/>
  <c r="B181" i="3"/>
  <c r="A181" i="3" s="1"/>
  <c r="B177" i="3"/>
  <c r="A177" i="3" s="1"/>
  <c r="C191" i="3"/>
  <c r="A165" i="3"/>
  <c r="B164" i="3"/>
  <c r="A164" i="3" s="1"/>
  <c r="B179" i="3" l="1"/>
  <c r="A179" i="3" s="1"/>
  <c r="A180" i="3"/>
  <c r="C206" i="3"/>
  <c r="B205" i="3"/>
  <c r="A205" i="3" s="1"/>
  <c r="B201" i="3"/>
  <c r="A201" i="3" s="1"/>
  <c r="B197" i="3"/>
  <c r="A197" i="3" s="1"/>
  <c r="B193" i="3"/>
  <c r="A193" i="3" s="1"/>
  <c r="B204" i="3"/>
  <c r="A204" i="3" s="1"/>
  <c r="B200" i="3"/>
  <c r="A200" i="3" s="1"/>
  <c r="B196" i="3"/>
  <c r="A196" i="3" s="1"/>
  <c r="B192" i="3"/>
  <c r="A192" i="3" s="1"/>
  <c r="B199" i="3"/>
  <c r="A199" i="3" s="1"/>
  <c r="B198" i="3"/>
  <c r="A198" i="3" s="1"/>
  <c r="B203" i="3"/>
  <c r="A203" i="3" s="1"/>
  <c r="B195" i="3"/>
  <c r="B202" i="3"/>
  <c r="A202" i="3" s="1"/>
  <c r="A195" i="3" l="1"/>
  <c r="B194" i="3"/>
  <c r="A194" i="3" s="1"/>
  <c r="B219" i="3"/>
  <c r="A219" i="3" s="1"/>
  <c r="B217" i="3"/>
  <c r="A217" i="3" s="1"/>
  <c r="B215" i="3"/>
  <c r="A215" i="3" s="1"/>
  <c r="B213" i="3"/>
  <c r="A213" i="3" s="1"/>
  <c r="B211" i="3"/>
  <c r="A211" i="3" s="1"/>
  <c r="B207" i="3"/>
  <c r="A207" i="3" s="1"/>
  <c r="B220" i="3"/>
  <c r="A220" i="3" s="1"/>
  <c r="B218" i="3"/>
  <c r="A218" i="3" s="1"/>
  <c r="B216" i="3"/>
  <c r="A216" i="3" s="1"/>
  <c r="B214" i="3"/>
  <c r="A214" i="3" s="1"/>
  <c r="B212" i="3"/>
  <c r="A212" i="3" s="1"/>
  <c r="B210" i="3"/>
  <c r="B208" i="3"/>
  <c r="A208" i="3" s="1"/>
  <c r="C221" i="3"/>
  <c r="B209" i="3" l="1"/>
  <c r="A209" i="3" s="1"/>
  <c r="A210" i="3"/>
  <c r="C236" i="3"/>
  <c r="B235" i="3"/>
  <c r="A235" i="3" s="1"/>
  <c r="B233" i="3"/>
  <c r="A233" i="3" s="1"/>
  <c r="B231" i="3"/>
  <c r="A231" i="3" s="1"/>
  <c r="B229" i="3"/>
  <c r="A229" i="3" s="1"/>
  <c r="B227" i="3"/>
  <c r="A227" i="3" s="1"/>
  <c r="B234" i="3"/>
  <c r="A234" i="3" s="1"/>
  <c r="B226" i="3"/>
  <c r="A226" i="3" s="1"/>
  <c r="B222" i="3"/>
  <c r="A222" i="3" s="1"/>
  <c r="B232" i="3"/>
  <c r="A232" i="3" s="1"/>
  <c r="B225" i="3"/>
  <c r="B223" i="3"/>
  <c r="A223" i="3" s="1"/>
  <c r="B230" i="3"/>
  <c r="A230" i="3" s="1"/>
  <c r="B228" i="3"/>
  <c r="A228" i="3" s="1"/>
  <c r="A225" i="3" l="1"/>
  <c r="B224" i="3"/>
  <c r="A224" i="3" s="1"/>
  <c r="B250" i="3"/>
  <c r="A250" i="3" s="1"/>
  <c r="B248" i="3"/>
  <c r="A248" i="3" s="1"/>
  <c r="B246" i="3"/>
  <c r="A246" i="3" s="1"/>
  <c r="B244" i="3"/>
  <c r="A244" i="3" s="1"/>
  <c r="B242" i="3"/>
  <c r="A242" i="3" s="1"/>
  <c r="B240" i="3"/>
  <c r="B238" i="3"/>
  <c r="A238" i="3" s="1"/>
  <c r="B249" i="3"/>
  <c r="A249" i="3" s="1"/>
  <c r="B247" i="3"/>
  <c r="A247" i="3" s="1"/>
  <c r="B245" i="3"/>
  <c r="A245" i="3" s="1"/>
  <c r="B243" i="3"/>
  <c r="A243" i="3" s="1"/>
  <c r="B241" i="3"/>
  <c r="A241" i="3" s="1"/>
  <c r="B237" i="3"/>
  <c r="A237" i="3" s="1"/>
  <c r="C251" i="3"/>
  <c r="A240" i="3" l="1"/>
  <c r="B239" i="3"/>
  <c r="A239" i="3" s="1"/>
  <c r="B264" i="3"/>
  <c r="A264" i="3" s="1"/>
  <c r="B262" i="3"/>
  <c r="A262" i="3" s="1"/>
  <c r="B260" i="3"/>
  <c r="A260" i="3" s="1"/>
  <c r="B258" i="3"/>
  <c r="A258" i="3" s="1"/>
  <c r="B256" i="3"/>
  <c r="A256" i="3" s="1"/>
  <c r="B252" i="3"/>
  <c r="A252" i="3" s="1"/>
  <c r="C266" i="3"/>
  <c r="B259" i="3"/>
  <c r="A259" i="3" s="1"/>
  <c r="B265" i="3"/>
  <c r="A265" i="3" s="1"/>
  <c r="B257" i="3"/>
  <c r="A257" i="3" s="1"/>
  <c r="B255" i="3"/>
  <c r="B253" i="3"/>
  <c r="A253" i="3" s="1"/>
  <c r="B263" i="3"/>
  <c r="A263" i="3" s="1"/>
  <c r="B261" i="3"/>
  <c r="A261" i="3" s="1"/>
  <c r="A255" i="3" l="1"/>
  <c r="B254" i="3"/>
  <c r="A254" i="3" s="1"/>
  <c r="B279" i="3"/>
  <c r="A279" i="3" s="1"/>
  <c r="B277" i="3"/>
  <c r="A277" i="3" s="1"/>
  <c r="B275" i="3"/>
  <c r="A275" i="3" s="1"/>
  <c r="B273" i="3"/>
  <c r="A273" i="3" s="1"/>
  <c r="B271" i="3"/>
  <c r="A271" i="3" s="1"/>
  <c r="B267" i="3"/>
  <c r="A267" i="3" s="1"/>
  <c r="C281" i="3"/>
  <c r="B280" i="3"/>
  <c r="A280" i="3" s="1"/>
  <c r="B278" i="3"/>
  <c r="A278" i="3" s="1"/>
  <c r="B276" i="3"/>
  <c r="A276" i="3" s="1"/>
  <c r="B274" i="3"/>
  <c r="A274" i="3" s="1"/>
  <c r="B272" i="3"/>
  <c r="A272" i="3" s="1"/>
  <c r="B270" i="3"/>
  <c r="B268" i="3"/>
  <c r="A268" i="3" s="1"/>
  <c r="B269" i="3" l="1"/>
  <c r="A269" i="3" s="1"/>
  <c r="A270" i="3"/>
  <c r="C296" i="3"/>
  <c r="B295" i="3"/>
  <c r="A295" i="3" s="1"/>
  <c r="B293" i="3"/>
  <c r="A293" i="3" s="1"/>
  <c r="B291" i="3"/>
  <c r="A291" i="3" s="1"/>
  <c r="B289" i="3"/>
  <c r="A289" i="3" s="1"/>
  <c r="B287" i="3"/>
  <c r="A287" i="3" s="1"/>
  <c r="B285" i="3"/>
  <c r="B283" i="3"/>
  <c r="A283" i="3" s="1"/>
  <c r="B292" i="3"/>
  <c r="A292" i="3" s="1"/>
  <c r="B290" i="3"/>
  <c r="A290" i="3" s="1"/>
  <c r="B282" i="3"/>
  <c r="A282" i="3" s="1"/>
  <c r="B288" i="3"/>
  <c r="A288" i="3" s="1"/>
  <c r="B286" i="3"/>
  <c r="A286" i="3" s="1"/>
  <c r="B294" i="3"/>
  <c r="A294" i="3" s="1"/>
  <c r="A285" i="3" l="1"/>
  <c r="B284" i="3"/>
  <c r="A284" i="3" s="1"/>
  <c r="B310" i="3"/>
  <c r="A310" i="3" s="1"/>
  <c r="B308" i="3"/>
  <c r="A308" i="3" s="1"/>
  <c r="B306" i="3"/>
  <c r="A306" i="3" s="1"/>
  <c r="B304" i="3"/>
  <c r="A304" i="3" s="1"/>
  <c r="B302" i="3"/>
  <c r="A302" i="3" s="1"/>
  <c r="B300" i="3"/>
  <c r="B298" i="3"/>
  <c r="A298" i="3" s="1"/>
  <c r="B309" i="3"/>
  <c r="A309" i="3" s="1"/>
  <c r="B307" i="3"/>
  <c r="A307" i="3" s="1"/>
  <c r="B305" i="3"/>
  <c r="A305" i="3" s="1"/>
  <c r="B303" i="3"/>
  <c r="A303" i="3" s="1"/>
  <c r="B301" i="3"/>
  <c r="A301" i="3" s="1"/>
  <c r="B297" i="3"/>
  <c r="A297" i="3" s="1"/>
  <c r="A300" i="3" l="1"/>
  <c r="B299" i="3"/>
  <c r="A299" i="3" s="1"/>
  <c r="D15" i="1"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D18" i="1"/>
  <c r="A54" i="1" l="1"/>
  <c r="A55" i="1" s="1"/>
  <c r="D16" i="1"/>
  <c r="A57" i="1" l="1"/>
  <c r="A58" i="1" s="1"/>
  <c r="A59" i="1" s="1"/>
  <c r="A56" i="1"/>
  <c r="D14" i="1"/>
  <c r="E26" i="1" l="1"/>
  <c r="E25" i="1"/>
  <c r="D10" i="1" l="1"/>
  <c r="E21" i="1" l="1"/>
  <c r="E17" i="1" l="1"/>
  <c r="D17" i="1"/>
  <c r="E47" i="1"/>
  <c r="A70" i="3" l="1"/>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A14" i="3"/>
  <c r="A13" i="3"/>
  <c r="A12" i="3"/>
  <c r="A11" i="3"/>
  <c r="A10" i="3"/>
  <c r="A9" i="3"/>
  <c r="A8" i="3"/>
  <c r="A7" i="3"/>
  <c r="A6" i="3"/>
  <c r="A5" i="3"/>
  <c r="A4" i="3"/>
  <c r="A3" i="3"/>
  <c r="A2" i="3"/>
  <c r="D44" i="1"/>
  <c r="D19" i="1" l="1"/>
  <c r="E44" i="1"/>
  <c r="C15" i="3"/>
  <c r="C29" i="3" s="1"/>
  <c r="C43" i="3" s="1"/>
  <c r="C57" i="3" s="1"/>
  <c r="D49" i="1"/>
  <c r="D48" i="1"/>
  <c r="E46" i="1"/>
  <c r="E45" i="1"/>
  <c r="E19" i="1" l="1"/>
  <c r="D50" i="1"/>
  <c r="D59" i="1"/>
  <c r="E59" i="1" l="1"/>
  <c r="E50" i="1"/>
  <c r="D56" i="1"/>
  <c r="E56" i="1" s="1"/>
  <c r="E10" i="1"/>
  <c r="E43" i="1"/>
  <c r="E42" i="1"/>
  <c r="E41" i="1"/>
  <c r="E40" i="1"/>
  <c r="E39" i="1"/>
  <c r="E38" i="1"/>
  <c r="E37" i="1"/>
  <c r="E36" i="1"/>
  <c r="E35" i="1"/>
  <c r="E34" i="1"/>
  <c r="E33" i="1"/>
  <c r="E24" i="1"/>
  <c r="E18" i="1"/>
  <c r="D27" i="1"/>
  <c r="D46" i="1"/>
  <c r="D45" i="1"/>
  <c r="D43" i="1"/>
  <c r="D42" i="1"/>
  <c r="D41" i="1"/>
  <c r="D40" i="1"/>
  <c r="D39" i="1"/>
  <c r="D38" i="1"/>
  <c r="D37" i="1"/>
  <c r="D36" i="1"/>
  <c r="D35" i="1"/>
  <c r="D34" i="1"/>
  <c r="D33" i="1"/>
  <c r="D25" i="1"/>
  <c r="D21" i="1"/>
  <c r="D20" i="1"/>
  <c r="E20" i="1" s="1"/>
  <c r="D51" i="1" l="1"/>
  <c r="E51" i="1" s="1"/>
  <c r="D57" i="1"/>
  <c r="D28" i="1"/>
  <c r="D26" i="1"/>
  <c r="E28" i="1" l="1"/>
  <c r="D29" i="1"/>
  <c r="E57" i="1"/>
  <c r="E22" i="1"/>
  <c r="D52" i="1"/>
  <c r="E29" i="1"/>
  <c r="D24" i="1"/>
  <c r="E52" i="1" l="1"/>
  <c r="D30" i="1"/>
  <c r="E30" i="1" l="1"/>
</calcChain>
</file>

<file path=xl/sharedStrings.xml><?xml version="1.0" encoding="utf-8"?>
<sst xmlns="http://schemas.openxmlformats.org/spreadsheetml/2006/main" count="642" uniqueCount="124">
  <si>
    <t>Item</t>
  </si>
  <si>
    <t>Task or Event</t>
  </si>
  <si>
    <t>PRIME</t>
  </si>
  <si>
    <t>START</t>
  </si>
  <si>
    <t>END</t>
  </si>
  <si>
    <t>CNA</t>
  </si>
  <si>
    <t>CRTC issues Telecom Notice of Consultation regarding establishment of an ad hoc Relief Planning Committee</t>
  </si>
  <si>
    <t>CRTC</t>
  </si>
  <si>
    <t>RPC Chair</t>
  </si>
  <si>
    <t>RPC</t>
  </si>
  <si>
    <t>CNA, RPC</t>
  </si>
  <si>
    <t>CNA forwards the PD and RIP to the CISC and CRTC for approval</t>
  </si>
  <si>
    <t>Special Types of Telecommunications Service Users (911 PSAPs, alarm companies, ISPs, paging companies, etc.) to identify any concerns to RPC &amp; CRTC</t>
  </si>
  <si>
    <t>Special Users</t>
  </si>
  <si>
    <t>CNA obtains relief NPA from NANPA</t>
  </si>
  <si>
    <t>TSPs</t>
  </si>
  <si>
    <t>All Telecom Service Providers (TSPs) to develop and file individual consumer awareness programs with the CRTC (may be done collectively by Telecommunications Alliance) (starts upon CRTC approval of RIP)</t>
  </si>
  <si>
    <t>CNA issues media release (in coordination with TSPs and/or Telecommunication Alliance) (may start upon CRTC approval of RIP)</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</si>
  <si>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</si>
  <si>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</si>
  <si>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</si>
  <si>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</si>
  <si>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</si>
  <si>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</si>
  <si>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</si>
  <si>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</si>
  <si>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</si>
  <si>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</si>
  <si>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</si>
  <si>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</si>
  <si>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</si>
  <si>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</si>
  <si>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</si>
  <si>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</si>
  <si>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</si>
  <si>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</si>
  <si>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</si>
  <si>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</si>
  <si>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</si>
  <si>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</si>
  <si>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</si>
  <si>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</si>
  <si>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</si>
  <si>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</si>
  <si>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</si>
  <si>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</si>
  <si>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</si>
  <si>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</si>
  <si>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</si>
  <si>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</si>
  <si>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</si>
  <si>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</si>
  <si>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</si>
  <si>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</si>
  <si>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</si>
  <si>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</si>
  <si>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</si>
  <si>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Notes</t>
  </si>
  <si>
    <t>Enter date</t>
  </si>
  <si>
    <t>Enter target end date for finalized PD&amp;RIP</t>
  </si>
  <si>
    <t>Enter relief date</t>
  </si>
  <si>
    <t>New Years's Day</t>
  </si>
  <si>
    <t>Family Day</t>
  </si>
  <si>
    <t>Good Friday</t>
  </si>
  <si>
    <t>Easter Monday</t>
  </si>
  <si>
    <t>Victoria Day</t>
  </si>
  <si>
    <t>Canada Day</t>
  </si>
  <si>
    <t>Civic Holiday</t>
  </si>
  <si>
    <t>Labour Day</t>
  </si>
  <si>
    <t>Thanksgiving</t>
  </si>
  <si>
    <t>Remember Day</t>
  </si>
  <si>
    <t>Christmas Day</t>
  </si>
  <si>
    <t>Boxing Day</t>
  </si>
  <si>
    <t>St Jean Baptiste Day</t>
  </si>
  <si>
    <t>RPC Chair starts preparing and submitting RPC Chair Reports to the CISC, on an as required basis.</t>
  </si>
  <si>
    <t>Update NPA as required</t>
  </si>
  <si>
    <t>Look at overall period</t>
  </si>
  <si>
    <t>Highlight means that the date is in either Jan or Dec</t>
  </si>
  <si>
    <t>Highlight means you should have a look at the overall period</t>
  </si>
  <si>
    <t>Highlight is a field that needs to be filled in (yyyy-mm-dd)</t>
  </si>
  <si>
    <t>RPC participants review PROC &amp; submit contributions to RPC</t>
  </si>
  <si>
    <t>CNA chairs subsequent RPC conference calls to finalize PD &amp; RIP</t>
  </si>
  <si>
    <t>CRTC Decision</t>
  </si>
  <si>
    <t>Relief Date</t>
  </si>
  <si>
    <t>Enter date PROC is released</t>
  </si>
  <si>
    <t xml:space="preserve"> adjusted this date</t>
  </si>
  <si>
    <t xml:space="preserve"> adjusted this date - 7 months</t>
  </si>
  <si>
    <t>Enter date (initial date is 9 months before relief)        Adjusted this date -7 months</t>
  </si>
  <si>
    <t>CNA submits PL to NANPA</t>
  </si>
  <si>
    <t>CHANGED MANUALLY
Enter best guess on when the CRTC issues a Decision</t>
  </si>
  <si>
    <t>RPC reviews and approves NITF and CATF Progress Report #1</t>
  </si>
  <si>
    <t>iconectiv TRA database updates to add Exchange Areas to new overlay NPA (starts on the date that the PL is posted to the NANPA web site and must be completed by 6 months prior to the Test Date)</t>
  </si>
  <si>
    <t>CNA submits database updates to iconectiv for the new NPA (starts at date of PL publication and should be completed by 7 months before the Test Date)</t>
  </si>
  <si>
    <t>Adjusted to allow for Decision date and processing time but must account for beginning of test code application period</t>
  </si>
  <si>
    <t xml:space="preserve">CNA releases the PROC </t>
  </si>
  <si>
    <r>
      <t>RPC Chair submits, to the CISC, the final RPC Chair report indicating that the</t>
    </r>
    <r>
      <rPr>
        <b/>
        <sz val="9"/>
        <color rgb="FFFF0000"/>
        <rFont val="Arial"/>
        <family val="2"/>
      </rPr>
      <t xml:space="preserve"> NPA 226/519/548</t>
    </r>
    <r>
      <rPr>
        <sz val="9"/>
        <color theme="1"/>
        <rFont val="Arial"/>
        <family val="2"/>
      </rPr>
      <t xml:space="preserve"> ad hoc RPC is no longer required</t>
    </r>
  </si>
  <si>
    <t>CNA conducts January 2021 R-NRUF results indicating the PED has advanced  to April 2024.</t>
  </si>
  <si>
    <t>CNA published the Initial  R-NRUF (July 2020) results which indicated that PED has deferred  to August 2024</t>
  </si>
  <si>
    <t>January 1</t>
  </si>
  <si>
    <t>Third Monday in February</t>
  </si>
  <si>
    <t>Friday before Easter Sunday</t>
  </si>
  <si>
    <t>Monday after Easter Sunday</t>
  </si>
  <si>
    <t>Monday preceding May 25th</t>
  </si>
  <si>
    <t>June 24</t>
  </si>
  <si>
    <t>July 1</t>
  </si>
  <si>
    <t>First Monday in August</t>
  </si>
  <si>
    <t>First Monday of September</t>
  </si>
  <si>
    <t>National Day for Truth and Reconciliation</t>
  </si>
  <si>
    <t>September 30</t>
  </si>
  <si>
    <t>Second Monday in October</t>
  </si>
  <si>
    <t>November 11</t>
  </si>
  <si>
    <t>December 25</t>
  </si>
  <si>
    <t>December 26</t>
  </si>
  <si>
    <r>
      <t xml:space="preserve">NPA 382 is set aside for future relief of southwestern Ontario NPAs 226/519/548 per Telecom Decision CRTC 2013-575. </t>
    </r>
    <r>
      <rPr>
        <b/>
        <sz val="9"/>
        <color theme="1"/>
        <rFont val="Arial"/>
        <family val="2"/>
      </rPr>
      <t>For the purpose of this document the new NPA will be 382</t>
    </r>
  </si>
  <si>
    <t>CNA identifies NPA exhaust of January 2025 and notifies CRTC staff, CSCN, NANPA &amp; CISC by email that the NPA will exhaust within the future six year time period</t>
  </si>
  <si>
    <t>CNA issues July 2021 R-NRUF results indicating the PED has been deferred to August 2024.</t>
  </si>
  <si>
    <t>CNA chairs initial RPC conference call to start development of PD and RIP and schedules future meetings/conference calls including creation &amp; consultation with CATF and NITF</t>
  </si>
  <si>
    <t>CRTC issues Telecom Decision approving the Relief Method, Relief Date, New NPA and RIP</t>
  </si>
  <si>
    <r>
      <t xml:space="preserve">NITF </t>
    </r>
    <r>
      <rPr>
        <strike/>
        <sz val="9"/>
        <color theme="1"/>
        <rFont val="Arial"/>
        <family val="2"/>
      </rPr>
      <t xml:space="preserve">and CATF </t>
    </r>
    <r>
      <rPr>
        <sz val="9"/>
        <color theme="1"/>
        <rFont val="Arial"/>
        <family val="2"/>
      </rPr>
      <t>develop &amp; submit Progress Report #2 to RPC (linked to TSP reports to NITF</t>
    </r>
    <r>
      <rPr>
        <strike/>
        <sz val="9"/>
        <color theme="1"/>
        <rFont val="Arial"/>
        <family val="2"/>
      </rPr>
      <t xml:space="preserve"> and CATF</t>
    </r>
    <r>
      <rPr>
        <sz val="9"/>
        <color theme="1"/>
        <rFont val="Arial"/>
        <family val="2"/>
      </rPr>
      <t>)</t>
    </r>
  </si>
  <si>
    <r>
      <t>NITF</t>
    </r>
    <r>
      <rPr>
        <strike/>
        <sz val="9"/>
        <color theme="1"/>
        <rFont val="Arial"/>
        <family val="2"/>
      </rPr>
      <t xml:space="preserve"> &amp; CATF</t>
    </r>
  </si>
  <si>
    <r>
      <t xml:space="preserve">RPC reviews and approves NITF </t>
    </r>
    <r>
      <rPr>
        <strike/>
        <sz val="9"/>
        <color theme="1"/>
        <rFont val="Arial"/>
        <family val="2"/>
      </rPr>
      <t xml:space="preserve">and CATF </t>
    </r>
    <r>
      <rPr>
        <sz val="9"/>
        <color theme="1"/>
        <rFont val="Arial"/>
        <family val="2"/>
      </rPr>
      <t>Progress Report #2</t>
    </r>
  </si>
  <si>
    <t>RPC submits Progress Report #1 to CRTC staff (linked to NITF and CATF reports)</t>
  </si>
  <si>
    <r>
      <t>RPC submits Progress Report #2 to CRTC staff (linked to NITF</t>
    </r>
    <r>
      <rPr>
        <strike/>
        <sz val="9"/>
        <color theme="1"/>
        <rFont val="Arial"/>
        <family val="2"/>
      </rPr>
      <t xml:space="preserve"> and CATF</t>
    </r>
    <r>
      <rPr>
        <sz val="9"/>
        <color theme="1"/>
        <rFont val="Arial"/>
        <family val="2"/>
      </rPr>
      <t xml:space="preserve"> reports)</t>
    </r>
  </si>
  <si>
    <t>RPC reviews and approves NITF and CATF Final Progress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</si>
</sst>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dddd"/>
  </numFmts>
  <fonts count="10" x14ac:knownFonts="1">
    <font>
      <sz val="11"/>
      <color theme="1"/>
      <name val="Calibri"/>
      <family val="2"/>
      <scheme val="minor"/>
    </font>
    <font>
      <b/>
      <sz val="9"/>
      <color theme="1"/>
      <name val="Arial Narrow"/>
      <family val="2"/>
    </font>
    <font>
      <b/>
      <sz val="9"/>
      <color theme="1"/>
      <name val="Arial"/>
      <family val="2"/>
    </font>
    <font>
      <sz val="9"/>
      <color theme="1"/>
      <name val="Arial"/>
      <family val="2"/>
    </font>
    <font>
      <b/>
      <sz val="11"/>
      <color theme="1"/>
      <name val="Calibri"/>
      <family val="2"/>
      <scheme val="minor"/>
    </font>
    <font>
      <b/>
      <sz val="9"/>
      <color rgb="FFFF0000"/>
      <name val="Arial"/>
      <family val="2"/>
    </font>
    <font>
      <sz val="11"/>
      <color rgb="FFFF0000"/>
      <name val="Calibri"/>
      <family val="2"/>
      <scheme val="minor"/>
    </font>
    <font>
      <sz val="9"/>
      <name val="Arial"/>
      <family val="2"/>
    </font>
    <font>
      <sz val="9"/>
      <color rgb="FF000000"/>
      <name val="Arial"/>
      <family val="2"/>
    </font>
    <font>
      <strike/>
      <sz val="9"/>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s>
  <cellStyleXfs count="1">
    <xf numFmtId="0" fontId="0" fillId="0" borderId="0"/>
  </cellStyleXfs>
  <cellXfs count="40">
    <xf numFmtId="0" fontId="0" fillId="0" borderId="0" xfId="0"/>
    <xf numFmtId="0" fontId="2" fillId="0" borderId="1" xfId="0" applyFont="1" applyFill="1" applyBorder="1" applyAlignment="1">
      <alignment vertical="center" wrapText="1"/>
    </xf>
    <xf numFmtId="0" fontId="0" fillId="0" borderId="0" xfId="0" applyAlignment="1">
      <alignment vertical="center"/>
    </xf>
    <xf numFmtId="164" fontId="0" fillId="0" borderId="0" xfId="0" applyNumberFormat="1"/>
    <xf numFmtId="0" fontId="4" fillId="0" borderId="1" xfId="0" applyFont="1" applyBorder="1" applyAlignment="1">
      <alignment horizontal="center"/>
    </xf>
    <xf numFmtId="165" fontId="0" fillId="0" borderId="0" xfId="0" applyNumberFormat="1"/>
    <xf numFmtId="164" fontId="0" fillId="5" borderId="0" xfId="0" applyNumberFormat="1" applyFill="1"/>
    <xf numFmtId="164" fontId="0" fillId="6" borderId="0" xfId="0" applyNumberFormat="1" applyFill="1"/>
    <xf numFmtId="0" fontId="0" fillId="0" borderId="0" xfId="0" applyFill="1"/>
    <xf numFmtId="0" fontId="0" fillId="0" borderId="0" xfId="0" applyFill="1" applyAlignment="1">
      <alignment horizontal="center"/>
    </xf>
    <xf numFmtId="0" fontId="1" fillId="0" borderId="1" xfId="0" applyFont="1" applyFill="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center" wrapText="1"/>
    </xf>
    <xf numFmtId="164" fontId="3" fillId="0" borderId="1" xfId="0" applyNumberFormat="1" applyFont="1" applyBorder="1" applyAlignment="1">
      <alignment vertical="center" wrapText="1"/>
    </xf>
    <xf numFmtId="164" fontId="3" fillId="0" borderId="1" xfId="0" applyNumberFormat="1" applyFont="1" applyFill="1" applyBorder="1" applyAlignment="1">
      <alignment vertical="center" wrapText="1"/>
    </xf>
    <xf numFmtId="164" fontId="3" fillId="2" borderId="1" xfId="0" applyNumberFormat="1" applyFont="1" applyFill="1" applyBorder="1" applyAlignment="1">
      <alignment vertical="center" wrapText="1"/>
    </xf>
    <xf numFmtId="0" fontId="8" fillId="7" borderId="1" xfId="0" applyFont="1" applyFill="1" applyBorder="1" applyAlignment="1">
      <alignment vertical="center" wrapText="1"/>
    </xf>
    <xf numFmtId="164" fontId="3" fillId="0" borderId="2" xfId="0" applyNumberFormat="1" applyFont="1" applyBorder="1" applyAlignment="1">
      <alignment vertical="center" wrapText="1"/>
    </xf>
    <xf numFmtId="0" fontId="0" fillId="0" borderId="1" xfId="0" applyBorder="1" applyAlignment="1">
      <alignment vertical="center"/>
    </xf>
    <xf numFmtId="0" fontId="7" fillId="0" borderId="1" xfId="0" applyFont="1" applyBorder="1" applyAlignment="1">
      <alignment vertical="center" wrapText="1"/>
    </xf>
    <xf numFmtId="164" fontId="3" fillId="3" borderId="1" xfId="0" applyNumberFormat="1" applyFont="1" applyFill="1" applyBorder="1" applyAlignment="1">
      <alignment vertical="center" wrapText="1"/>
    </xf>
    <xf numFmtId="0" fontId="6" fillId="0" borderId="1" xfId="0" applyFont="1" applyBorder="1" applyAlignment="1">
      <alignment vertical="center"/>
    </xf>
    <xf numFmtId="164" fontId="3" fillId="6" borderId="1" xfId="0" applyNumberFormat="1" applyFont="1" applyFill="1" applyBorder="1" applyAlignment="1">
      <alignment vertical="center" wrapText="1"/>
    </xf>
    <xf numFmtId="0" fontId="6" fillId="0" borderId="1" xfId="0" applyFont="1" applyBorder="1" applyAlignment="1">
      <alignment vertical="center" wrapText="1"/>
    </xf>
    <xf numFmtId="164" fontId="3" fillId="5" borderId="1" xfId="0" applyNumberFormat="1" applyFont="1" applyFill="1" applyBorder="1" applyAlignment="1">
      <alignment vertical="center" wrapText="1"/>
    </xf>
    <xf numFmtId="0" fontId="0" fillId="0" borderId="1" xfId="0" applyBorder="1" applyAlignment="1">
      <alignment vertical="top" wrapText="1"/>
    </xf>
    <xf numFmtId="0" fontId="0" fillId="4" borderId="1" xfId="0" applyFill="1" applyBorder="1" applyAlignment="1">
      <alignment vertical="center"/>
    </xf>
    <xf numFmtId="0" fontId="0" fillId="0" borderId="3" xfId="0" applyBorder="1"/>
    <xf numFmtId="164" fontId="0" fillId="0" borderId="3" xfId="0" applyNumberFormat="1" applyBorder="1"/>
    <xf numFmtId="0" fontId="4" fillId="0" borderId="4" xfId="0" applyFont="1" applyBorder="1" applyAlignment="1">
      <alignment horizontal="center"/>
    </xf>
    <xf numFmtId="49" fontId="0" fillId="0" borderId="3" xfId="0" applyNumberFormat="1" applyBorder="1"/>
    <xf numFmtId="49" fontId="0" fillId="0" borderId="0" xfId="0" applyNumberFormat="1"/>
    <xf numFmtId="165" fontId="0" fillId="0" borderId="5" xfId="0" applyNumberFormat="1" applyBorder="1"/>
    <xf numFmtId="164" fontId="0" fillId="0" borderId="5" xfId="0" applyNumberFormat="1" applyBorder="1"/>
    <xf numFmtId="0" fontId="0" fillId="0" borderId="5" xfId="0" applyBorder="1"/>
    <xf numFmtId="49" fontId="0" fillId="0" borderId="5" xfId="0" applyNumberFormat="1" applyBorder="1"/>
    <xf numFmtId="0" fontId="0" fillId="0" borderId="1" xfId="0" applyFill="1" applyBorder="1" applyAlignment="1">
      <alignment vertical="center"/>
    </xf>
  </cellXfs>
  <cellStyles count="1">
    <cellStyle name="Normal" xfId="0" builtinId="0"/>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tabSelected="1" zoomScaleNormal="100" workbookViewId="0">
      <selection activeCell="H26" sqref="H26"/>
    </sheetView>
  </sheetViews>
  <sheetFormatPr defaultRowHeight="15" x14ac:dyDescent="0.25"/>
  <cols>
    <col min="1" max="1" width="9.140625" style="9"/>
    <col min="2" max="2" width="40.7109375" customWidth="1"/>
    <col min="3" max="3" width="10.28515625" customWidth="1"/>
    <col min="4" max="5" width="17.28515625" style="3" bestFit="1" customWidth="1"/>
    <col min="6" max="6" width="29.5703125" style="2" customWidth="1"/>
  </cols>
  <sheetData>
    <row r="1" spans="1:6" x14ac:dyDescent="0.25">
      <c r="A1" s="8"/>
      <c r="B1" t="s">
        <v>77</v>
      </c>
      <c r="E1" s="7" t="s">
        <v>82</v>
      </c>
    </row>
    <row r="2" spans="1:6" x14ac:dyDescent="0.25">
      <c r="B2" t="s">
        <v>79</v>
      </c>
      <c r="E2" s="6" t="s">
        <v>83</v>
      </c>
    </row>
    <row r="3" spans="1:6" x14ac:dyDescent="0.25">
      <c r="B3" t="s">
        <v>78</v>
      </c>
    </row>
    <row r="5" spans="1:6" x14ac:dyDescent="0.25">
      <c r="A5" s="10" t="s">
        <v>0</v>
      </c>
      <c r="B5" s="11" t="s">
        <v>1</v>
      </c>
      <c r="C5" s="11" t="s">
        <v>2</v>
      </c>
      <c r="D5" s="12" t="s">
        <v>3</v>
      </c>
      <c r="E5" s="12" t="s">
        <v>4</v>
      </c>
      <c r="F5" s="1" t="s">
        <v>57</v>
      </c>
    </row>
    <row r="6" spans="1:6" ht="60" x14ac:dyDescent="0.25">
      <c r="A6" s="13">
        <v>1</v>
      </c>
      <c r="B6" s="14" t="s">
        <v>113</v>
      </c>
      <c r="C6" s="15" t="s">
        <v>7</v>
      </c>
      <c r="D6" s="20"/>
      <c r="E6" s="16">
        <v>41577</v>
      </c>
      <c r="F6" s="1"/>
    </row>
    <row r="7" spans="1:6" ht="46.5" customHeight="1" x14ac:dyDescent="0.25">
      <c r="A7" s="13">
        <f>A6+1</f>
        <v>2</v>
      </c>
      <c r="B7" s="15" t="s">
        <v>114</v>
      </c>
      <c r="C7" s="15" t="s">
        <v>5</v>
      </c>
      <c r="D7" s="20"/>
      <c r="E7" s="17">
        <v>44250</v>
      </c>
      <c r="F7" s="1"/>
    </row>
    <row r="8" spans="1:6" ht="34.5" customHeight="1" x14ac:dyDescent="0.25">
      <c r="A8" s="13">
        <f t="shared" ref="A8:A59" si="0">A7+1</f>
        <v>3</v>
      </c>
      <c r="B8" s="15" t="s">
        <v>97</v>
      </c>
      <c r="C8" s="15" t="s">
        <v>5</v>
      </c>
      <c r="D8" s="18">
        <v>44362</v>
      </c>
      <c r="E8" s="18">
        <v>44427</v>
      </c>
      <c r="F8" s="1"/>
    </row>
    <row r="9" spans="1:6" ht="34.5" customHeight="1" x14ac:dyDescent="0.25">
      <c r="A9" s="13">
        <f t="shared" si="0"/>
        <v>4</v>
      </c>
      <c r="B9" s="15" t="s">
        <v>6</v>
      </c>
      <c r="C9" s="15" t="s">
        <v>7</v>
      </c>
      <c r="D9" s="20"/>
      <c r="E9" s="18">
        <v>44407</v>
      </c>
      <c r="F9" s="1"/>
    </row>
    <row r="10" spans="1:6" ht="34.5" customHeight="1" x14ac:dyDescent="0.25">
      <c r="A10" s="13">
        <f t="shared" si="0"/>
        <v>5</v>
      </c>
      <c r="B10" s="15" t="s">
        <v>74</v>
      </c>
      <c r="C10" s="15" t="s">
        <v>8</v>
      </c>
      <c r="D10" s="16">
        <f>E9</f>
        <v>44407</v>
      </c>
      <c r="E10" s="17">
        <f>$E$59</f>
        <v>45195</v>
      </c>
      <c r="F10" s="1"/>
    </row>
    <row r="11" spans="1:6" ht="34.5" customHeight="1" x14ac:dyDescent="0.25">
      <c r="A11" s="13">
        <f t="shared" si="0"/>
        <v>6</v>
      </c>
      <c r="B11" s="15" t="s">
        <v>96</v>
      </c>
      <c r="C11" s="15" t="s">
        <v>5</v>
      </c>
      <c r="D11" s="20"/>
      <c r="E11" s="17">
        <v>44250</v>
      </c>
      <c r="F11" s="1"/>
    </row>
    <row r="12" spans="1:6" ht="24" x14ac:dyDescent="0.25">
      <c r="A12" s="13">
        <f t="shared" si="0"/>
        <v>7</v>
      </c>
      <c r="B12" s="19" t="s">
        <v>115</v>
      </c>
      <c r="C12" s="15" t="s">
        <v>5</v>
      </c>
      <c r="D12" s="20"/>
      <c r="E12" s="17">
        <v>44427</v>
      </c>
      <c r="F12" s="21" t="s">
        <v>58</v>
      </c>
    </row>
    <row r="13" spans="1:6" x14ac:dyDescent="0.25">
      <c r="A13" s="13">
        <f t="shared" si="0"/>
        <v>8</v>
      </c>
      <c r="B13" s="22" t="s">
        <v>94</v>
      </c>
      <c r="C13" s="15" t="s">
        <v>5</v>
      </c>
      <c r="D13" s="20"/>
      <c r="E13" s="18">
        <v>44460</v>
      </c>
      <c r="F13" s="24" t="s">
        <v>84</v>
      </c>
    </row>
    <row r="14" spans="1:6" ht="24" x14ac:dyDescent="0.25">
      <c r="A14" s="13">
        <f t="shared" si="0"/>
        <v>9</v>
      </c>
      <c r="B14" s="15" t="s">
        <v>80</v>
      </c>
      <c r="C14" s="15"/>
      <c r="D14" s="18">
        <f>E13</f>
        <v>44460</v>
      </c>
      <c r="E14" s="18">
        <f>WORKDAY(D14,20,Holidays!$B$2:$B$310)</f>
        <v>44490</v>
      </c>
      <c r="F14" s="24"/>
    </row>
    <row r="15" spans="1:6" ht="48" x14ac:dyDescent="0.25">
      <c r="A15" s="13">
        <f t="shared" si="0"/>
        <v>10</v>
      </c>
      <c r="B15" s="15" t="s">
        <v>116</v>
      </c>
      <c r="C15" s="15" t="s">
        <v>10</v>
      </c>
      <c r="D15" s="18">
        <f>E14</f>
        <v>44490</v>
      </c>
      <c r="E15" s="18">
        <f>WORKDAY(D15,10,Holidays!$B$2:$B$310)</f>
        <v>44504</v>
      </c>
      <c r="F15" s="24"/>
    </row>
    <row r="16" spans="1:6" ht="24" x14ac:dyDescent="0.25">
      <c r="A16" s="13">
        <f t="shared" si="0"/>
        <v>11</v>
      </c>
      <c r="B16" s="15" t="s">
        <v>81</v>
      </c>
      <c r="C16" s="15" t="s">
        <v>10</v>
      </c>
      <c r="D16" s="23">
        <f>E15</f>
        <v>44504</v>
      </c>
      <c r="E16" s="18">
        <f>D16+14</f>
        <v>44518</v>
      </c>
      <c r="F16" s="24" t="s">
        <v>59</v>
      </c>
    </row>
    <row r="17" spans="1:6" ht="24" x14ac:dyDescent="0.25">
      <c r="A17" s="13">
        <f t="shared" si="0"/>
        <v>12</v>
      </c>
      <c r="B17" s="15" t="s">
        <v>11</v>
      </c>
      <c r="C17" s="15" t="s">
        <v>5</v>
      </c>
      <c r="D17" s="23">
        <f>E16</f>
        <v>44518</v>
      </c>
      <c r="E17" s="23">
        <f>WORKDAY($E$16,5,Holidays!$B$2:$B$310)</f>
        <v>44525</v>
      </c>
      <c r="F17" s="21"/>
    </row>
    <row r="18" spans="1:6" ht="48" x14ac:dyDescent="0.25">
      <c r="A18" s="13">
        <f t="shared" si="0"/>
        <v>13</v>
      </c>
      <c r="B18" s="15" t="s">
        <v>12</v>
      </c>
      <c r="C18" s="15" t="s">
        <v>13</v>
      </c>
      <c r="D18" s="23">
        <f>E15</f>
        <v>44504</v>
      </c>
      <c r="E18" s="23">
        <f>$E$17</f>
        <v>44525</v>
      </c>
      <c r="F18" s="21"/>
    </row>
    <row r="19" spans="1:6" ht="45" x14ac:dyDescent="0.25">
      <c r="A19" s="13">
        <f t="shared" si="0"/>
        <v>14</v>
      </c>
      <c r="B19" s="15" t="s">
        <v>117</v>
      </c>
      <c r="C19" s="15" t="s">
        <v>7</v>
      </c>
      <c r="D19" s="23">
        <f>E17</f>
        <v>44525</v>
      </c>
      <c r="E19" s="25">
        <f>EDATE(D19,4)</f>
        <v>44645</v>
      </c>
      <c r="F19" s="26" t="s">
        <v>89</v>
      </c>
    </row>
    <row r="20" spans="1:6" x14ac:dyDescent="0.25">
      <c r="A20" s="13">
        <f t="shared" si="0"/>
        <v>15</v>
      </c>
      <c r="B20" s="15" t="s">
        <v>14</v>
      </c>
      <c r="C20" s="15" t="s">
        <v>5</v>
      </c>
      <c r="D20" s="25">
        <f>$E$19</f>
        <v>44645</v>
      </c>
      <c r="E20" s="23">
        <f>WORKDAY($D$20,2,Holidays!$B$2:$B$310)</f>
        <v>44649</v>
      </c>
      <c r="F20" s="21"/>
    </row>
    <row r="21" spans="1:6" ht="60" x14ac:dyDescent="0.25">
      <c r="A21" s="13">
        <f t="shared" si="0"/>
        <v>16</v>
      </c>
      <c r="B21" s="15" t="s">
        <v>16</v>
      </c>
      <c r="C21" s="15" t="s">
        <v>15</v>
      </c>
      <c r="D21" s="25">
        <f>$E$19</f>
        <v>44645</v>
      </c>
      <c r="E21" s="23">
        <f>EDATE($E$53,-9)</f>
        <v>44821</v>
      </c>
      <c r="F21" s="21"/>
    </row>
    <row r="22" spans="1:6" x14ac:dyDescent="0.25">
      <c r="A22" s="13">
        <f t="shared" si="0"/>
        <v>17</v>
      </c>
      <c r="B22" s="15" t="s">
        <v>88</v>
      </c>
      <c r="C22" s="15" t="s">
        <v>5</v>
      </c>
      <c r="D22" s="20"/>
      <c r="E22" s="23">
        <f>E20</f>
        <v>44649</v>
      </c>
      <c r="F22" s="21"/>
    </row>
    <row r="23" spans="1:6" ht="32.450000000000003" customHeight="1" x14ac:dyDescent="0.25">
      <c r="A23" s="13">
        <f t="shared" si="0"/>
        <v>18</v>
      </c>
      <c r="B23" s="15" t="s">
        <v>18</v>
      </c>
      <c r="C23" s="15" t="s">
        <v>19</v>
      </c>
      <c r="D23" s="23">
        <f>E22</f>
        <v>44649</v>
      </c>
      <c r="E23" s="23">
        <f>WORKDAY($D$23,7,Holidays!$B$2:$B$310)</f>
        <v>44658</v>
      </c>
      <c r="F23" s="21"/>
    </row>
    <row r="24" spans="1:6" ht="48" x14ac:dyDescent="0.25">
      <c r="A24" s="13">
        <f t="shared" si="0"/>
        <v>19</v>
      </c>
      <c r="B24" s="15" t="s">
        <v>20</v>
      </c>
      <c r="C24" s="15" t="s">
        <v>15</v>
      </c>
      <c r="D24" s="23">
        <f>$E$21</f>
        <v>44821</v>
      </c>
      <c r="E24" s="27">
        <f>$E$53</f>
        <v>45094</v>
      </c>
      <c r="F24" s="21"/>
    </row>
    <row r="25" spans="1:6" ht="36" x14ac:dyDescent="0.25">
      <c r="A25" s="13">
        <f t="shared" si="0"/>
        <v>20</v>
      </c>
      <c r="B25" s="15" t="s">
        <v>17</v>
      </c>
      <c r="C25" s="15" t="s">
        <v>5</v>
      </c>
      <c r="D25" s="25">
        <f>$E$19</f>
        <v>44645</v>
      </c>
      <c r="E25" s="17">
        <f>EDATE($E$53,-7)</f>
        <v>44882</v>
      </c>
      <c r="F25" s="21" t="s">
        <v>86</v>
      </c>
    </row>
    <row r="26" spans="1:6" ht="48" x14ac:dyDescent="0.25">
      <c r="A26" s="13">
        <f t="shared" si="0"/>
        <v>21</v>
      </c>
      <c r="B26" s="15" t="s">
        <v>21</v>
      </c>
      <c r="C26" s="15" t="s">
        <v>15</v>
      </c>
      <c r="D26" s="23">
        <f>$E$21</f>
        <v>44821</v>
      </c>
      <c r="E26" s="17">
        <f>EDATE($E$53,-7)</f>
        <v>44882</v>
      </c>
      <c r="F26" s="28" t="s">
        <v>87</v>
      </c>
    </row>
    <row r="27" spans="1:6" ht="36" x14ac:dyDescent="0.25">
      <c r="A27" s="13">
        <f t="shared" si="0"/>
        <v>22</v>
      </c>
      <c r="B27" s="15" t="s">
        <v>22</v>
      </c>
      <c r="C27" s="15" t="s">
        <v>15</v>
      </c>
      <c r="D27" s="23">
        <f>$E$26</f>
        <v>44882</v>
      </c>
      <c r="E27" s="23">
        <f>WORKDAY($D$27,10,Holidays!$B$2:$B$310)</f>
        <v>44896</v>
      </c>
      <c r="F27" s="21"/>
    </row>
    <row r="28" spans="1:6" ht="36" x14ac:dyDescent="0.25">
      <c r="A28" s="13">
        <f t="shared" si="0"/>
        <v>23</v>
      </c>
      <c r="B28" s="15" t="s">
        <v>23</v>
      </c>
      <c r="C28" s="15" t="s">
        <v>24</v>
      </c>
      <c r="D28" s="23">
        <f>$E$27</f>
        <v>44896</v>
      </c>
      <c r="E28" s="23">
        <f>WORKDAY($D$28,10,Holidays!$B$2:$B$310)</f>
        <v>44910</v>
      </c>
      <c r="F28" s="24" t="s">
        <v>85</v>
      </c>
    </row>
    <row r="29" spans="1:6" ht="24" x14ac:dyDescent="0.25">
      <c r="A29" s="13">
        <f t="shared" si="0"/>
        <v>24</v>
      </c>
      <c r="B29" s="15" t="s">
        <v>90</v>
      </c>
      <c r="C29" s="15" t="s">
        <v>9</v>
      </c>
      <c r="D29" s="23">
        <f>WORKDAY($D$28,10,Holidays!$B$2:$B$310)</f>
        <v>44910</v>
      </c>
      <c r="E29" s="23">
        <f>D29+14</f>
        <v>44924</v>
      </c>
      <c r="F29" s="24"/>
    </row>
    <row r="30" spans="1:6" ht="24" x14ac:dyDescent="0.25">
      <c r="A30" s="13">
        <f t="shared" si="0"/>
        <v>25</v>
      </c>
      <c r="B30" s="15" t="s">
        <v>121</v>
      </c>
      <c r="C30" s="15" t="s">
        <v>9</v>
      </c>
      <c r="D30" s="23">
        <f>E29</f>
        <v>44924</v>
      </c>
      <c r="E30" s="23">
        <f>WORKDAY($D$30,5,Holidays!$B$2:$B$310)</f>
        <v>44931</v>
      </c>
      <c r="F30" s="24" t="s">
        <v>85</v>
      </c>
    </row>
    <row r="31" spans="1:6" ht="48" x14ac:dyDescent="0.25">
      <c r="A31" s="13">
        <f t="shared" si="0"/>
        <v>26</v>
      </c>
      <c r="B31" s="15" t="s">
        <v>92</v>
      </c>
      <c r="C31" s="15" t="s">
        <v>5</v>
      </c>
      <c r="D31" s="20"/>
      <c r="E31" s="23">
        <f>EDATE(E47,-7)</f>
        <v>44790</v>
      </c>
      <c r="F31" s="24"/>
    </row>
    <row r="32" spans="1:6" ht="60" x14ac:dyDescent="0.25">
      <c r="A32" s="13">
        <f t="shared" si="0"/>
        <v>27</v>
      </c>
      <c r="B32" s="15" t="s">
        <v>91</v>
      </c>
      <c r="C32" s="15" t="s">
        <v>25</v>
      </c>
      <c r="D32" s="23">
        <f>EDATE(E32,-1)</f>
        <v>44790</v>
      </c>
      <c r="E32" s="23">
        <f>EDATE(E47,-6)</f>
        <v>44821</v>
      </c>
      <c r="F32" s="26" t="s">
        <v>93</v>
      </c>
    </row>
    <row r="33" spans="1:6" ht="72" x14ac:dyDescent="0.25">
      <c r="A33" s="13">
        <f t="shared" si="0"/>
        <v>28</v>
      </c>
      <c r="B33" s="15" t="s">
        <v>26</v>
      </c>
      <c r="C33" s="15" t="s">
        <v>27</v>
      </c>
      <c r="D33" s="25">
        <f t="shared" ref="D33:D43" si="1">$E$19</f>
        <v>44645</v>
      </c>
      <c r="E33" s="27">
        <f t="shared" ref="E33:E43" si="2">$E$53</f>
        <v>45094</v>
      </c>
      <c r="F33" s="21"/>
    </row>
    <row r="34" spans="1:6" ht="36" x14ac:dyDescent="0.25">
      <c r="A34" s="13">
        <f t="shared" si="0"/>
        <v>29</v>
      </c>
      <c r="B34" s="15" t="s">
        <v>28</v>
      </c>
      <c r="C34" s="15" t="s">
        <v>29</v>
      </c>
      <c r="D34" s="25">
        <f t="shared" si="1"/>
        <v>44645</v>
      </c>
      <c r="E34" s="27">
        <f t="shared" si="2"/>
        <v>45094</v>
      </c>
      <c r="F34" s="21"/>
    </row>
    <row r="35" spans="1:6" ht="48" x14ac:dyDescent="0.25">
      <c r="A35" s="13">
        <f t="shared" si="0"/>
        <v>30</v>
      </c>
      <c r="B35" s="15" t="s">
        <v>30</v>
      </c>
      <c r="C35" s="15" t="s">
        <v>31</v>
      </c>
      <c r="D35" s="25">
        <f t="shared" si="1"/>
        <v>44645</v>
      </c>
      <c r="E35" s="27">
        <f t="shared" si="2"/>
        <v>45094</v>
      </c>
      <c r="F35" s="21"/>
    </row>
    <row r="36" spans="1:6" ht="36" x14ac:dyDescent="0.25">
      <c r="A36" s="13">
        <f t="shared" si="0"/>
        <v>31</v>
      </c>
      <c r="B36" s="15" t="s">
        <v>32</v>
      </c>
      <c r="C36" s="15" t="s">
        <v>15</v>
      </c>
      <c r="D36" s="25">
        <f t="shared" si="1"/>
        <v>44645</v>
      </c>
      <c r="E36" s="27">
        <f t="shared" si="2"/>
        <v>45094</v>
      </c>
      <c r="F36" s="21"/>
    </row>
    <row r="37" spans="1:6" ht="60" x14ac:dyDescent="0.25">
      <c r="A37" s="13">
        <f t="shared" si="0"/>
        <v>32</v>
      </c>
      <c r="B37" s="15" t="s">
        <v>33</v>
      </c>
      <c r="C37" s="15" t="s">
        <v>34</v>
      </c>
      <c r="D37" s="25">
        <f t="shared" si="1"/>
        <v>44645</v>
      </c>
      <c r="E37" s="27">
        <f t="shared" si="2"/>
        <v>45094</v>
      </c>
      <c r="F37" s="21"/>
    </row>
    <row r="38" spans="1:6" ht="48" x14ac:dyDescent="0.25">
      <c r="A38" s="13">
        <f t="shared" si="0"/>
        <v>33</v>
      </c>
      <c r="B38" s="15" t="s">
        <v>35</v>
      </c>
      <c r="C38" s="15" t="s">
        <v>36</v>
      </c>
      <c r="D38" s="25">
        <f t="shared" si="1"/>
        <v>44645</v>
      </c>
      <c r="E38" s="27">
        <f t="shared" si="2"/>
        <v>45094</v>
      </c>
      <c r="F38" s="21"/>
    </row>
    <row r="39" spans="1:6" ht="36" x14ac:dyDescent="0.25">
      <c r="A39" s="13">
        <f t="shared" si="0"/>
        <v>34</v>
      </c>
      <c r="B39" s="15" t="s">
        <v>37</v>
      </c>
      <c r="C39" s="15" t="s">
        <v>15</v>
      </c>
      <c r="D39" s="25">
        <f t="shared" si="1"/>
        <v>44645</v>
      </c>
      <c r="E39" s="27">
        <f t="shared" si="2"/>
        <v>45094</v>
      </c>
      <c r="F39" s="21"/>
    </row>
    <row r="40" spans="1:6" ht="36" x14ac:dyDescent="0.25">
      <c r="A40" s="13">
        <f t="shared" si="0"/>
        <v>35</v>
      </c>
      <c r="B40" s="15" t="s">
        <v>38</v>
      </c>
      <c r="C40" s="15" t="s">
        <v>15</v>
      </c>
      <c r="D40" s="25">
        <f t="shared" si="1"/>
        <v>44645</v>
      </c>
      <c r="E40" s="27">
        <f t="shared" si="2"/>
        <v>45094</v>
      </c>
      <c r="F40" s="21"/>
    </row>
    <row r="41" spans="1:6" ht="36" x14ac:dyDescent="0.25">
      <c r="A41" s="13">
        <f t="shared" si="0"/>
        <v>36</v>
      </c>
      <c r="B41" s="15" t="s">
        <v>39</v>
      </c>
      <c r="C41" s="15" t="s">
        <v>40</v>
      </c>
      <c r="D41" s="25">
        <f t="shared" si="1"/>
        <v>44645</v>
      </c>
      <c r="E41" s="27">
        <f t="shared" si="2"/>
        <v>45094</v>
      </c>
      <c r="F41" s="21"/>
    </row>
    <row r="42" spans="1:6" ht="48" x14ac:dyDescent="0.25">
      <c r="A42" s="13">
        <f t="shared" si="0"/>
        <v>37</v>
      </c>
      <c r="B42" s="15" t="s">
        <v>41</v>
      </c>
      <c r="C42" s="15" t="s">
        <v>42</v>
      </c>
      <c r="D42" s="25">
        <f t="shared" si="1"/>
        <v>44645</v>
      </c>
      <c r="E42" s="27">
        <f t="shared" si="2"/>
        <v>45094</v>
      </c>
      <c r="F42" s="21"/>
    </row>
    <row r="43" spans="1:6" ht="36" x14ac:dyDescent="0.25">
      <c r="A43" s="13">
        <f t="shared" si="0"/>
        <v>38</v>
      </c>
      <c r="B43" s="15" t="s">
        <v>43</v>
      </c>
      <c r="C43" s="15" t="s">
        <v>44</v>
      </c>
      <c r="D43" s="25">
        <f t="shared" si="1"/>
        <v>44645</v>
      </c>
      <c r="E43" s="27">
        <f t="shared" si="2"/>
        <v>45094</v>
      </c>
      <c r="F43" s="21"/>
    </row>
    <row r="44" spans="1:6" ht="60" x14ac:dyDescent="0.25">
      <c r="A44" s="13">
        <f t="shared" si="0"/>
        <v>39</v>
      </c>
      <c r="B44" s="15" t="s">
        <v>45</v>
      </c>
      <c r="C44" s="15" t="s">
        <v>15</v>
      </c>
      <c r="D44" s="23">
        <f>EDATE($E$47,-6)</f>
        <v>44821</v>
      </c>
      <c r="E44" s="23">
        <f>$E$47-66</f>
        <v>44936</v>
      </c>
      <c r="F44" s="21"/>
    </row>
    <row r="45" spans="1:6" ht="72" x14ac:dyDescent="0.25">
      <c r="A45" s="13">
        <f t="shared" si="0"/>
        <v>40</v>
      </c>
      <c r="B45" s="15" t="s">
        <v>46</v>
      </c>
      <c r="C45" s="15" t="s">
        <v>47</v>
      </c>
      <c r="D45" s="25">
        <f>$E$19</f>
        <v>44645</v>
      </c>
      <c r="E45" s="23">
        <f>$E$47</f>
        <v>45002</v>
      </c>
      <c r="F45" s="21"/>
    </row>
    <row r="46" spans="1:6" ht="48" x14ac:dyDescent="0.25">
      <c r="A46" s="13">
        <f t="shared" si="0"/>
        <v>41</v>
      </c>
      <c r="B46" s="15" t="s">
        <v>48</v>
      </c>
      <c r="C46" s="15" t="s">
        <v>15</v>
      </c>
      <c r="D46" s="25">
        <f>$E$19</f>
        <v>44645</v>
      </c>
      <c r="E46" s="23">
        <f>$E$47</f>
        <v>45002</v>
      </c>
      <c r="F46" s="21"/>
    </row>
    <row r="47" spans="1:6" ht="48" x14ac:dyDescent="0.25">
      <c r="A47" s="13">
        <f t="shared" si="0"/>
        <v>42</v>
      </c>
      <c r="B47" s="15" t="s">
        <v>49</v>
      </c>
      <c r="C47" s="15" t="s">
        <v>15</v>
      </c>
      <c r="D47" s="20"/>
      <c r="E47" s="23">
        <f>EDATE($E$53,-3)</f>
        <v>45002</v>
      </c>
      <c r="F47" s="21"/>
    </row>
    <row r="48" spans="1:6" ht="48" x14ac:dyDescent="0.25">
      <c r="A48" s="13">
        <f t="shared" si="0"/>
        <v>43</v>
      </c>
      <c r="B48" s="15" t="s">
        <v>50</v>
      </c>
      <c r="C48" s="15" t="s">
        <v>47</v>
      </c>
      <c r="D48" s="23">
        <f>$E$47</f>
        <v>45002</v>
      </c>
      <c r="E48" s="23">
        <f>WORKDAY($E$53,20,Holidays!$B$2:$B$310)</f>
        <v>45121</v>
      </c>
      <c r="F48" s="29" t="s">
        <v>76</v>
      </c>
    </row>
    <row r="49" spans="1:6" ht="36" x14ac:dyDescent="0.25">
      <c r="A49" s="13">
        <f t="shared" si="0"/>
        <v>44</v>
      </c>
      <c r="B49" s="15" t="s">
        <v>51</v>
      </c>
      <c r="C49" s="15" t="s">
        <v>15</v>
      </c>
      <c r="D49" s="23">
        <f>$E$47</f>
        <v>45002</v>
      </c>
      <c r="E49" s="23">
        <f>WORKDAY($D$49,10,Holidays!$B$2:$B$310)</f>
        <v>45016</v>
      </c>
      <c r="F49" s="21"/>
    </row>
    <row r="50" spans="1:6" ht="36" x14ac:dyDescent="0.25">
      <c r="A50" s="13">
        <f t="shared" si="0"/>
        <v>45</v>
      </c>
      <c r="B50" s="15" t="s">
        <v>118</v>
      </c>
      <c r="C50" s="15" t="s">
        <v>119</v>
      </c>
      <c r="D50" s="23">
        <f>$E$49</f>
        <v>45016</v>
      </c>
      <c r="E50" s="23">
        <f>WORKDAY($D$50,10,Holidays!$B$2:$B$310)</f>
        <v>45034</v>
      </c>
      <c r="F50" s="21"/>
    </row>
    <row r="51" spans="1:6" ht="24" x14ac:dyDescent="0.25">
      <c r="A51" s="13">
        <f t="shared" si="0"/>
        <v>46</v>
      </c>
      <c r="B51" s="15" t="s">
        <v>120</v>
      </c>
      <c r="C51" s="15" t="s">
        <v>9</v>
      </c>
      <c r="D51" s="23">
        <f>E50</f>
        <v>45034</v>
      </c>
      <c r="E51" s="23">
        <f>WORKDAY($D$51,10,Holidays!$B$2:$B$310)</f>
        <v>45048</v>
      </c>
      <c r="F51" s="21"/>
    </row>
    <row r="52" spans="1:6" ht="24" x14ac:dyDescent="0.25">
      <c r="A52" s="13">
        <f t="shared" si="0"/>
        <v>47</v>
      </c>
      <c r="B52" s="15" t="s">
        <v>122</v>
      </c>
      <c r="C52" s="15" t="s">
        <v>9</v>
      </c>
      <c r="D52" s="23">
        <f>E51</f>
        <v>45048</v>
      </c>
      <c r="E52" s="23">
        <f>WORKDAY($D$52,10,Holidays!$B$2:$B$310)</f>
        <v>45062</v>
      </c>
      <c r="F52" s="21"/>
    </row>
    <row r="53" spans="1:6" ht="24" x14ac:dyDescent="0.25">
      <c r="A53" s="13">
        <f t="shared" si="0"/>
        <v>48</v>
      </c>
      <c r="B53" s="15" t="s">
        <v>52</v>
      </c>
      <c r="C53" s="15"/>
      <c r="D53" s="20"/>
      <c r="E53" s="18">
        <v>45094</v>
      </c>
      <c r="F53" s="21" t="s">
        <v>60</v>
      </c>
    </row>
    <row r="54" spans="1:6" ht="36" x14ac:dyDescent="0.25">
      <c r="A54" s="13">
        <f t="shared" si="0"/>
        <v>49</v>
      </c>
      <c r="B54" s="15" t="s">
        <v>53</v>
      </c>
      <c r="C54" s="15" t="s">
        <v>15</v>
      </c>
      <c r="D54" s="23">
        <f>WORKDAY(E53,1,Holidays!$B$2:$B$310)</f>
        <v>45096</v>
      </c>
      <c r="E54" s="23">
        <f>WORKDAY($D$54,10,Holidays!$B$2:$B$310)</f>
        <v>45110</v>
      </c>
      <c r="F54" s="21"/>
    </row>
    <row r="55" spans="1:6" ht="36" x14ac:dyDescent="0.25">
      <c r="A55" s="13">
        <f t="shared" si="0"/>
        <v>50</v>
      </c>
      <c r="B55" s="15" t="s">
        <v>54</v>
      </c>
      <c r="C55" s="15" t="s">
        <v>24</v>
      </c>
      <c r="D55" s="23">
        <f>WORKDAY($E$54,1,Holidays!$B$2:$B$310)</f>
        <v>45111</v>
      </c>
      <c r="E55" s="23">
        <f>WORKDAY($D$55,10,Holidays!$B$2:$B$310)</f>
        <v>45125</v>
      </c>
      <c r="F55" s="21"/>
    </row>
    <row r="56" spans="1:6" ht="24" x14ac:dyDescent="0.25">
      <c r="A56" s="13">
        <f t="shared" ref="A56" si="3">A55+1</f>
        <v>51</v>
      </c>
      <c r="B56" s="15" t="s">
        <v>123</v>
      </c>
      <c r="C56" s="15" t="s">
        <v>9</v>
      </c>
      <c r="D56" s="23">
        <f>E55</f>
        <v>45125</v>
      </c>
      <c r="E56" s="23">
        <f>WORKDAY($D$56,10,Holidays!$B$2:$B$310)</f>
        <v>45139</v>
      </c>
      <c r="F56" s="21"/>
    </row>
    <row r="57" spans="1:6" ht="24" x14ac:dyDescent="0.25">
      <c r="A57" s="13">
        <f>A55+1</f>
        <v>51</v>
      </c>
      <c r="B57" s="15" t="s">
        <v>55</v>
      </c>
      <c r="C57" s="15" t="s">
        <v>9</v>
      </c>
      <c r="D57" s="23">
        <f>E56</f>
        <v>45139</v>
      </c>
      <c r="E57" s="23">
        <f>WORKDAY($D$57,10,Holidays!$B$2:$B$310)</f>
        <v>45154</v>
      </c>
      <c r="F57" s="39"/>
    </row>
    <row r="58" spans="1:6" ht="48" x14ac:dyDescent="0.25">
      <c r="A58" s="13">
        <f t="shared" si="0"/>
        <v>52</v>
      </c>
      <c r="B58" s="15" t="s">
        <v>56</v>
      </c>
      <c r="C58" s="15" t="s">
        <v>15</v>
      </c>
      <c r="D58" s="23">
        <f>WORKDAY($E$53,20,Holidays!$B$2:$B$310)</f>
        <v>45121</v>
      </c>
      <c r="E58" s="23">
        <f>WORKDAY($D$58,25,Holidays!$B$2:$B$310)</f>
        <v>45159</v>
      </c>
      <c r="F58" s="39"/>
    </row>
    <row r="59" spans="1:6" ht="36" x14ac:dyDescent="0.25">
      <c r="A59" s="13">
        <f t="shared" si="0"/>
        <v>53</v>
      </c>
      <c r="B59" s="15" t="s">
        <v>95</v>
      </c>
      <c r="C59" s="15" t="s">
        <v>8</v>
      </c>
      <c r="D59" s="23">
        <f>$E$58</f>
        <v>45159</v>
      </c>
      <c r="E59" s="23">
        <f>WORKDAY($D$59,25,Holidays!$B$2:$B$310)</f>
        <v>45195</v>
      </c>
      <c r="F59" s="21" t="s">
        <v>75</v>
      </c>
    </row>
  </sheetData>
  <conditionalFormatting sqref="D54:E55 D23:E24 D25 D16:D21 E20:E22 D57:E59">
    <cfRule type="expression" dxfId="22" priority="25">
      <formula>MONTH(D16)=1</formula>
    </cfRule>
    <cfRule type="expression" dxfId="21" priority="27">
      <formula>MONTH(D16)=12</formula>
    </cfRule>
  </conditionalFormatting>
  <conditionalFormatting sqref="E55">
    <cfRule type="expression" dxfId="20" priority="26">
      <formula>MONTH(E55)=12</formula>
    </cfRule>
  </conditionalFormatting>
  <conditionalFormatting sqref="E17:E18">
    <cfRule type="expression" dxfId="19" priority="7">
      <formula>MONTH(E17)=1</formula>
    </cfRule>
    <cfRule type="expression" dxfId="18" priority="8">
      <formula>MONTH(E17)=12</formula>
    </cfRule>
  </conditionalFormatting>
  <conditionalFormatting sqref="D48:D52">
    <cfRule type="expression" dxfId="17" priority="23">
      <formula>MONTH(D48)=1</formula>
    </cfRule>
    <cfRule type="expression" dxfId="16" priority="24">
      <formula>MONTH(D48)=12</formula>
    </cfRule>
  </conditionalFormatting>
  <conditionalFormatting sqref="D44:D46">
    <cfRule type="expression" dxfId="15" priority="21">
      <formula>MONTH(D44)=1</formula>
    </cfRule>
    <cfRule type="expression" dxfId="14" priority="22">
      <formula>MONTH(D44)=12</formula>
    </cfRule>
  </conditionalFormatting>
  <conditionalFormatting sqref="E45:E52">
    <cfRule type="expression" dxfId="13" priority="19">
      <formula>MONTH(E45)=1</formula>
    </cfRule>
    <cfRule type="expression" dxfId="12" priority="20">
      <formula>MONTH(E45)=12</formula>
    </cfRule>
  </conditionalFormatting>
  <conditionalFormatting sqref="D33:D43">
    <cfRule type="expression" dxfId="11" priority="17">
      <formula>MONTH(D33)=1</formula>
    </cfRule>
    <cfRule type="expression" dxfId="10" priority="18">
      <formula>MONTH(D33)=12</formula>
    </cfRule>
  </conditionalFormatting>
  <conditionalFormatting sqref="E27:E29 E33:E44 D30:E30 D32:E35 E31">
    <cfRule type="expression" dxfId="9" priority="15">
      <formula>MONTH(D27)=1</formula>
    </cfRule>
    <cfRule type="expression" dxfId="8" priority="16">
      <formula>MONTH(D27)=12</formula>
    </cfRule>
  </conditionalFormatting>
  <conditionalFormatting sqref="D26:D28">
    <cfRule type="expression" dxfId="7" priority="13">
      <formula>MONTH(D26)=1</formula>
    </cfRule>
    <cfRule type="expression" dxfId="6" priority="14">
      <formula>MONTH(D26)=12</formula>
    </cfRule>
  </conditionalFormatting>
  <conditionalFormatting sqref="D29">
    <cfRule type="expression" dxfId="5" priority="5">
      <formula>MONTH(D29)=1</formula>
    </cfRule>
    <cfRule type="expression" dxfId="4" priority="6">
      <formula>MONTH(D29)=12</formula>
    </cfRule>
  </conditionalFormatting>
  <conditionalFormatting sqref="D56">
    <cfRule type="expression" dxfId="3" priority="3">
      <formula>MONTH(D56)=1</formula>
    </cfRule>
    <cfRule type="expression" dxfId="2" priority="4">
      <formula>MONTH(D56)=12</formula>
    </cfRule>
  </conditionalFormatting>
  <conditionalFormatting sqref="E56">
    <cfRule type="expression" dxfId="1" priority="1">
      <formula>MONTH(E56)=1</formula>
    </cfRule>
    <cfRule type="expression" dxfId="0" priority="2">
      <formula>MONTH(E56)=12</formula>
    </cfRule>
  </conditionalFormatting>
  <pageMargins left="0.25" right="0.25" top="0.5" bottom="0.5" header="0.05" footer="0.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0"/>
  <sheetViews>
    <sheetView topLeftCell="A297" workbookViewId="0">
      <selection activeCell="B87" sqref="B87"/>
    </sheetView>
  </sheetViews>
  <sheetFormatPr defaultRowHeight="15" x14ac:dyDescent="0.25"/>
  <cols>
    <col min="1" max="1" width="14.28515625" bestFit="1" customWidth="1"/>
    <col min="2" max="2" width="18.140625" style="3" bestFit="1" customWidth="1"/>
    <col min="3" max="3" width="20.7109375" customWidth="1"/>
  </cols>
  <sheetData>
    <row r="1" spans="1:3" x14ac:dyDescent="0.25">
      <c r="C1" s="4">
        <v>2016</v>
      </c>
    </row>
    <row r="2" spans="1:3" x14ac:dyDescent="0.25">
      <c r="A2" s="5">
        <f>B2</f>
        <v>42370</v>
      </c>
      <c r="B2" s="3">
        <v>42370</v>
      </c>
      <c r="C2" t="s">
        <v>61</v>
      </c>
    </row>
    <row r="3" spans="1:3" x14ac:dyDescent="0.25">
      <c r="A3" s="5">
        <f t="shared" ref="A3:A14" si="0">B3</f>
        <v>42415</v>
      </c>
      <c r="B3" s="3">
        <v>42415</v>
      </c>
      <c r="C3" t="s">
        <v>62</v>
      </c>
    </row>
    <row r="4" spans="1:3" x14ac:dyDescent="0.25">
      <c r="A4" s="5">
        <f t="shared" si="0"/>
        <v>42454</v>
      </c>
      <c r="B4" s="3">
        <v>42454</v>
      </c>
      <c r="C4" t="s">
        <v>63</v>
      </c>
    </row>
    <row r="5" spans="1:3" x14ac:dyDescent="0.25">
      <c r="A5" s="5">
        <f t="shared" si="0"/>
        <v>42457</v>
      </c>
      <c r="B5" s="3">
        <v>42457</v>
      </c>
      <c r="C5" t="s">
        <v>64</v>
      </c>
    </row>
    <row r="6" spans="1:3" x14ac:dyDescent="0.25">
      <c r="A6" s="5">
        <f t="shared" si="0"/>
        <v>42513</v>
      </c>
      <c r="B6" s="3">
        <v>42513</v>
      </c>
      <c r="C6" t="s">
        <v>65</v>
      </c>
    </row>
    <row r="7" spans="1:3" x14ac:dyDescent="0.25">
      <c r="A7" s="5">
        <f t="shared" si="0"/>
        <v>42545</v>
      </c>
      <c r="B7" s="3">
        <v>42545</v>
      </c>
      <c r="C7" t="s">
        <v>73</v>
      </c>
    </row>
    <row r="8" spans="1:3" x14ac:dyDescent="0.25">
      <c r="A8" s="5">
        <f t="shared" si="0"/>
        <v>42370</v>
      </c>
      <c r="B8" s="3">
        <v>42370</v>
      </c>
      <c r="C8" t="s">
        <v>66</v>
      </c>
    </row>
    <row r="9" spans="1:3" x14ac:dyDescent="0.25">
      <c r="A9" s="5">
        <f t="shared" si="0"/>
        <v>42583</v>
      </c>
      <c r="B9" s="3">
        <v>42583</v>
      </c>
      <c r="C9" t="s">
        <v>67</v>
      </c>
    </row>
    <row r="10" spans="1:3" x14ac:dyDescent="0.25">
      <c r="A10" s="5">
        <f t="shared" si="0"/>
        <v>42618</v>
      </c>
      <c r="B10" s="3">
        <v>42618</v>
      </c>
      <c r="C10" t="s">
        <v>68</v>
      </c>
    </row>
    <row r="11" spans="1:3" x14ac:dyDescent="0.25">
      <c r="A11" s="5">
        <f t="shared" si="0"/>
        <v>42653</v>
      </c>
      <c r="B11" s="3">
        <v>42653</v>
      </c>
      <c r="C11" t="s">
        <v>69</v>
      </c>
    </row>
    <row r="12" spans="1:3" x14ac:dyDescent="0.25">
      <c r="A12" s="5">
        <f t="shared" si="0"/>
        <v>42685</v>
      </c>
      <c r="B12" s="3">
        <v>42685</v>
      </c>
      <c r="C12" t="s">
        <v>70</v>
      </c>
    </row>
    <row r="13" spans="1:3" x14ac:dyDescent="0.25">
      <c r="A13" s="5">
        <f t="shared" si="0"/>
        <v>42730</v>
      </c>
      <c r="B13" s="3">
        <v>42730</v>
      </c>
      <c r="C13" t="s">
        <v>71</v>
      </c>
    </row>
    <row r="14" spans="1:3" x14ac:dyDescent="0.25">
      <c r="A14" s="5">
        <f t="shared" si="0"/>
        <v>42731</v>
      </c>
      <c r="B14" s="3">
        <v>42731</v>
      </c>
      <c r="C14" t="s">
        <v>72</v>
      </c>
    </row>
    <row r="15" spans="1:3" x14ac:dyDescent="0.25">
      <c r="C15" s="4">
        <f>C1+1</f>
        <v>2017</v>
      </c>
    </row>
    <row r="16" spans="1:3" x14ac:dyDescent="0.25">
      <c r="A16" s="5">
        <f>B16</f>
        <v>42737</v>
      </c>
      <c r="B16" s="3">
        <v>42737</v>
      </c>
      <c r="C16" t="s">
        <v>61</v>
      </c>
    </row>
    <row r="17" spans="1:3" x14ac:dyDescent="0.25">
      <c r="A17" s="5">
        <f t="shared" ref="A17:A28" si="1">B17</f>
        <v>42786</v>
      </c>
      <c r="B17" s="3">
        <v>42786</v>
      </c>
      <c r="C17" t="s">
        <v>62</v>
      </c>
    </row>
    <row r="18" spans="1:3" x14ac:dyDescent="0.25">
      <c r="A18" s="5">
        <f t="shared" si="1"/>
        <v>42839</v>
      </c>
      <c r="B18" s="3">
        <v>42839</v>
      </c>
      <c r="C18" t="s">
        <v>63</v>
      </c>
    </row>
    <row r="19" spans="1:3" x14ac:dyDescent="0.25">
      <c r="A19" s="5">
        <f t="shared" si="1"/>
        <v>42842</v>
      </c>
      <c r="B19" s="3">
        <v>42842</v>
      </c>
      <c r="C19" t="s">
        <v>64</v>
      </c>
    </row>
    <row r="20" spans="1:3" x14ac:dyDescent="0.25">
      <c r="A20" s="5">
        <f t="shared" si="1"/>
        <v>42877</v>
      </c>
      <c r="B20" s="3">
        <v>42877</v>
      </c>
      <c r="C20" t="s">
        <v>65</v>
      </c>
    </row>
    <row r="21" spans="1:3" x14ac:dyDescent="0.25">
      <c r="A21" s="5">
        <f t="shared" si="1"/>
        <v>42909</v>
      </c>
      <c r="B21" s="3">
        <v>42909</v>
      </c>
      <c r="C21" t="s">
        <v>73</v>
      </c>
    </row>
    <row r="22" spans="1:3" x14ac:dyDescent="0.25">
      <c r="A22" s="5">
        <f t="shared" si="1"/>
        <v>42919</v>
      </c>
      <c r="B22" s="3">
        <v>42919</v>
      </c>
      <c r="C22" t="s">
        <v>66</v>
      </c>
    </row>
    <row r="23" spans="1:3" x14ac:dyDescent="0.25">
      <c r="A23" s="5">
        <f t="shared" si="1"/>
        <v>42954</v>
      </c>
      <c r="B23" s="3">
        <v>42954</v>
      </c>
      <c r="C23" t="s">
        <v>67</v>
      </c>
    </row>
    <row r="24" spans="1:3" x14ac:dyDescent="0.25">
      <c r="A24" s="5">
        <f t="shared" si="1"/>
        <v>42982</v>
      </c>
      <c r="B24" s="3">
        <v>42982</v>
      </c>
      <c r="C24" t="s">
        <v>68</v>
      </c>
    </row>
    <row r="25" spans="1:3" x14ac:dyDescent="0.25">
      <c r="A25" s="5">
        <f t="shared" si="1"/>
        <v>43017</v>
      </c>
      <c r="B25" s="3">
        <v>43017</v>
      </c>
      <c r="C25" t="s">
        <v>69</v>
      </c>
    </row>
    <row r="26" spans="1:3" x14ac:dyDescent="0.25">
      <c r="A26" s="5">
        <f t="shared" si="1"/>
        <v>43052</v>
      </c>
      <c r="B26" s="3">
        <v>43052</v>
      </c>
      <c r="C26" t="s">
        <v>70</v>
      </c>
    </row>
    <row r="27" spans="1:3" x14ac:dyDescent="0.25">
      <c r="A27" s="5">
        <f t="shared" si="1"/>
        <v>43094</v>
      </c>
      <c r="B27" s="3">
        <v>43094</v>
      </c>
      <c r="C27" t="s">
        <v>71</v>
      </c>
    </row>
    <row r="28" spans="1:3" x14ac:dyDescent="0.25">
      <c r="A28" s="5">
        <f t="shared" si="1"/>
        <v>43095</v>
      </c>
      <c r="B28" s="3">
        <v>43095</v>
      </c>
      <c r="C28" t="s">
        <v>72</v>
      </c>
    </row>
    <row r="29" spans="1:3" x14ac:dyDescent="0.25">
      <c r="C29" s="4">
        <f>C15+1</f>
        <v>2018</v>
      </c>
    </row>
    <row r="30" spans="1:3" x14ac:dyDescent="0.25">
      <c r="A30" s="5">
        <f>B30</f>
        <v>43101</v>
      </c>
      <c r="B30" s="3">
        <v>43101</v>
      </c>
      <c r="C30" t="s">
        <v>61</v>
      </c>
    </row>
    <row r="31" spans="1:3" x14ac:dyDescent="0.25">
      <c r="A31" s="5">
        <f t="shared" ref="A31:A42" si="2">B31</f>
        <v>43150</v>
      </c>
      <c r="B31" s="3">
        <v>43150</v>
      </c>
      <c r="C31" t="s">
        <v>62</v>
      </c>
    </row>
    <row r="32" spans="1:3" x14ac:dyDescent="0.25">
      <c r="A32" s="5">
        <f t="shared" si="2"/>
        <v>43189</v>
      </c>
      <c r="B32" s="3">
        <v>43189</v>
      </c>
      <c r="C32" t="s">
        <v>63</v>
      </c>
    </row>
    <row r="33" spans="1:3" x14ac:dyDescent="0.25">
      <c r="A33" s="5">
        <f t="shared" si="2"/>
        <v>43192</v>
      </c>
      <c r="B33" s="3">
        <v>43192</v>
      </c>
      <c r="C33" t="s">
        <v>64</v>
      </c>
    </row>
    <row r="34" spans="1:3" x14ac:dyDescent="0.25">
      <c r="A34" s="5">
        <f t="shared" si="2"/>
        <v>43241</v>
      </c>
      <c r="B34" s="3">
        <v>43241</v>
      </c>
      <c r="C34" t="s">
        <v>65</v>
      </c>
    </row>
    <row r="35" spans="1:3" x14ac:dyDescent="0.25">
      <c r="A35" s="5">
        <f t="shared" si="2"/>
        <v>43273</v>
      </c>
      <c r="B35" s="3">
        <v>43273</v>
      </c>
      <c r="C35" t="s">
        <v>73</v>
      </c>
    </row>
    <row r="36" spans="1:3" x14ac:dyDescent="0.25">
      <c r="A36" s="5">
        <f t="shared" si="2"/>
        <v>43283</v>
      </c>
      <c r="B36" s="3">
        <v>43283</v>
      </c>
      <c r="C36" t="s">
        <v>66</v>
      </c>
    </row>
    <row r="37" spans="1:3" x14ac:dyDescent="0.25">
      <c r="A37" s="5">
        <f t="shared" si="2"/>
        <v>43318</v>
      </c>
      <c r="B37" s="3">
        <v>43318</v>
      </c>
      <c r="C37" t="s">
        <v>67</v>
      </c>
    </row>
    <row r="38" spans="1:3" x14ac:dyDescent="0.25">
      <c r="A38" s="5">
        <f t="shared" si="2"/>
        <v>43346</v>
      </c>
      <c r="B38" s="3">
        <v>43346</v>
      </c>
      <c r="C38" t="s">
        <v>68</v>
      </c>
    </row>
    <row r="39" spans="1:3" x14ac:dyDescent="0.25">
      <c r="A39" s="5">
        <f t="shared" si="2"/>
        <v>43381</v>
      </c>
      <c r="B39" s="3">
        <v>43381</v>
      </c>
      <c r="C39" t="s">
        <v>69</v>
      </c>
    </row>
    <row r="40" spans="1:3" x14ac:dyDescent="0.25">
      <c r="A40" s="5">
        <f t="shared" si="2"/>
        <v>43416</v>
      </c>
      <c r="B40" s="3">
        <v>43416</v>
      </c>
      <c r="C40" t="s">
        <v>70</v>
      </c>
    </row>
    <row r="41" spans="1:3" x14ac:dyDescent="0.25">
      <c r="A41" s="5">
        <f t="shared" si="2"/>
        <v>43459</v>
      </c>
      <c r="B41" s="3">
        <v>43459</v>
      </c>
      <c r="C41" t="s">
        <v>71</v>
      </c>
    </row>
    <row r="42" spans="1:3" x14ac:dyDescent="0.25">
      <c r="A42" s="5">
        <f t="shared" si="2"/>
        <v>43460</v>
      </c>
      <c r="B42" s="3">
        <v>43460</v>
      </c>
      <c r="C42" t="s">
        <v>72</v>
      </c>
    </row>
    <row r="43" spans="1:3" x14ac:dyDescent="0.25">
      <c r="C43" s="4">
        <f>C29+1</f>
        <v>2019</v>
      </c>
    </row>
    <row r="44" spans="1:3" x14ac:dyDescent="0.25">
      <c r="A44" s="5">
        <f>B44</f>
        <v>43466</v>
      </c>
      <c r="B44" s="3">
        <v>43466</v>
      </c>
      <c r="C44" t="s">
        <v>61</v>
      </c>
    </row>
    <row r="45" spans="1:3" x14ac:dyDescent="0.25">
      <c r="A45" s="5">
        <f t="shared" ref="A45:A56" si="3">B45</f>
        <v>43514</v>
      </c>
      <c r="B45" s="3">
        <v>43514</v>
      </c>
      <c r="C45" t="s">
        <v>62</v>
      </c>
    </row>
    <row r="46" spans="1:3" x14ac:dyDescent="0.25">
      <c r="A46" s="5">
        <f t="shared" si="3"/>
        <v>43574</v>
      </c>
      <c r="B46" s="3">
        <v>43574</v>
      </c>
      <c r="C46" t="s">
        <v>63</v>
      </c>
    </row>
    <row r="47" spans="1:3" x14ac:dyDescent="0.25">
      <c r="A47" s="5">
        <f t="shared" si="3"/>
        <v>43577</v>
      </c>
      <c r="B47" s="3">
        <v>43577</v>
      </c>
      <c r="C47" t="s">
        <v>64</v>
      </c>
    </row>
    <row r="48" spans="1:3" x14ac:dyDescent="0.25">
      <c r="A48" s="5">
        <f t="shared" si="3"/>
        <v>43605</v>
      </c>
      <c r="B48" s="3">
        <v>43605</v>
      </c>
      <c r="C48" t="s">
        <v>65</v>
      </c>
    </row>
    <row r="49" spans="1:3" x14ac:dyDescent="0.25">
      <c r="A49" s="5">
        <f t="shared" si="3"/>
        <v>43640</v>
      </c>
      <c r="B49" s="3">
        <v>43640</v>
      </c>
      <c r="C49" t="s">
        <v>73</v>
      </c>
    </row>
    <row r="50" spans="1:3" x14ac:dyDescent="0.25">
      <c r="A50" s="5">
        <f t="shared" si="3"/>
        <v>43647</v>
      </c>
      <c r="B50" s="3">
        <v>43647</v>
      </c>
      <c r="C50" t="s">
        <v>66</v>
      </c>
    </row>
    <row r="51" spans="1:3" x14ac:dyDescent="0.25">
      <c r="A51" s="5">
        <f t="shared" si="3"/>
        <v>43682</v>
      </c>
      <c r="B51" s="3">
        <v>43682</v>
      </c>
      <c r="C51" t="s">
        <v>67</v>
      </c>
    </row>
    <row r="52" spans="1:3" x14ac:dyDescent="0.25">
      <c r="A52" s="5">
        <f t="shared" si="3"/>
        <v>43710</v>
      </c>
      <c r="B52" s="3">
        <v>43710</v>
      </c>
      <c r="C52" t="s">
        <v>68</v>
      </c>
    </row>
    <row r="53" spans="1:3" x14ac:dyDescent="0.25">
      <c r="A53" s="5">
        <f t="shared" si="3"/>
        <v>43752</v>
      </c>
      <c r="B53" s="3">
        <v>43752</v>
      </c>
      <c r="C53" t="s">
        <v>69</v>
      </c>
    </row>
    <row r="54" spans="1:3" x14ac:dyDescent="0.25">
      <c r="A54" s="5">
        <f t="shared" si="3"/>
        <v>43780</v>
      </c>
      <c r="B54" s="3">
        <v>43780</v>
      </c>
      <c r="C54" t="s">
        <v>70</v>
      </c>
    </row>
    <row r="55" spans="1:3" x14ac:dyDescent="0.25">
      <c r="A55" s="5">
        <f t="shared" si="3"/>
        <v>43824</v>
      </c>
      <c r="B55" s="3">
        <v>43824</v>
      </c>
      <c r="C55" t="s">
        <v>71</v>
      </c>
    </row>
    <row r="56" spans="1:3" x14ac:dyDescent="0.25">
      <c r="A56" s="5">
        <f t="shared" si="3"/>
        <v>43825</v>
      </c>
      <c r="B56" s="3">
        <v>43825</v>
      </c>
      <c r="C56" t="s">
        <v>72</v>
      </c>
    </row>
    <row r="57" spans="1:3" x14ac:dyDescent="0.25">
      <c r="C57" s="4">
        <f>C43+1</f>
        <v>2020</v>
      </c>
    </row>
    <row r="58" spans="1:3" x14ac:dyDescent="0.25">
      <c r="A58" s="5">
        <f>B58</f>
        <v>43831</v>
      </c>
      <c r="B58" s="3">
        <v>43831</v>
      </c>
      <c r="C58" t="s">
        <v>61</v>
      </c>
    </row>
    <row r="59" spans="1:3" x14ac:dyDescent="0.25">
      <c r="A59" s="5">
        <f t="shared" ref="A59:A70" si="4">B59</f>
        <v>43878</v>
      </c>
      <c r="B59" s="3">
        <v>43878</v>
      </c>
      <c r="C59" t="s">
        <v>62</v>
      </c>
    </row>
    <row r="60" spans="1:3" x14ac:dyDescent="0.25">
      <c r="A60" s="5">
        <f t="shared" si="4"/>
        <v>43931</v>
      </c>
      <c r="B60" s="3">
        <v>43931</v>
      </c>
      <c r="C60" t="s">
        <v>63</v>
      </c>
    </row>
    <row r="61" spans="1:3" x14ac:dyDescent="0.25">
      <c r="A61" s="5">
        <f t="shared" si="4"/>
        <v>43934</v>
      </c>
      <c r="B61" s="3">
        <v>43934</v>
      </c>
      <c r="C61" t="s">
        <v>64</v>
      </c>
    </row>
    <row r="62" spans="1:3" x14ac:dyDescent="0.25">
      <c r="A62" s="5">
        <f t="shared" si="4"/>
        <v>43969</v>
      </c>
      <c r="B62" s="3">
        <v>43969</v>
      </c>
      <c r="C62" t="s">
        <v>65</v>
      </c>
    </row>
    <row r="63" spans="1:3" x14ac:dyDescent="0.25">
      <c r="A63" s="5">
        <f t="shared" si="4"/>
        <v>43969</v>
      </c>
      <c r="B63" s="3">
        <v>43969</v>
      </c>
      <c r="C63" t="s">
        <v>73</v>
      </c>
    </row>
    <row r="64" spans="1:3" x14ac:dyDescent="0.25">
      <c r="A64" s="5">
        <f t="shared" si="4"/>
        <v>44013</v>
      </c>
      <c r="B64" s="3">
        <v>44013</v>
      </c>
      <c r="C64" t="s">
        <v>66</v>
      </c>
    </row>
    <row r="65" spans="1:4" x14ac:dyDescent="0.25">
      <c r="A65" s="5">
        <f t="shared" si="4"/>
        <v>44046</v>
      </c>
      <c r="B65" s="3">
        <v>44046</v>
      </c>
      <c r="C65" t="s">
        <v>67</v>
      </c>
    </row>
    <row r="66" spans="1:4" x14ac:dyDescent="0.25">
      <c r="A66" s="5">
        <f t="shared" si="4"/>
        <v>44081</v>
      </c>
      <c r="B66" s="3">
        <v>44081</v>
      </c>
      <c r="C66" t="s">
        <v>68</v>
      </c>
    </row>
    <row r="67" spans="1:4" x14ac:dyDescent="0.25">
      <c r="A67" s="5">
        <f t="shared" si="4"/>
        <v>44116</v>
      </c>
      <c r="B67" s="3">
        <v>44116</v>
      </c>
      <c r="C67" t="s">
        <v>69</v>
      </c>
    </row>
    <row r="68" spans="1:4" x14ac:dyDescent="0.25">
      <c r="A68" s="5">
        <f t="shared" si="4"/>
        <v>44146</v>
      </c>
      <c r="B68" s="3">
        <v>44146</v>
      </c>
      <c r="C68" t="s">
        <v>70</v>
      </c>
    </row>
    <row r="69" spans="1:4" x14ac:dyDescent="0.25">
      <c r="A69" s="5">
        <f t="shared" si="4"/>
        <v>44190</v>
      </c>
      <c r="B69" s="3">
        <v>44190</v>
      </c>
      <c r="C69" t="s">
        <v>71</v>
      </c>
    </row>
    <row r="70" spans="1:4" ht="15.75" thickBot="1" x14ac:dyDescent="0.3">
      <c r="A70" s="5">
        <f t="shared" si="4"/>
        <v>44193</v>
      </c>
      <c r="B70" s="3">
        <v>44193</v>
      </c>
      <c r="C70" t="s">
        <v>72</v>
      </c>
    </row>
    <row r="71" spans="1:4" s="30" customFormat="1" x14ac:dyDescent="0.25">
      <c r="B71" s="31"/>
      <c r="C71" s="32">
        <f>C57+1</f>
        <v>2021</v>
      </c>
      <c r="D71" s="33"/>
    </row>
    <row r="72" spans="1:4" x14ac:dyDescent="0.25">
      <c r="A72" s="5">
        <f>B72</f>
        <v>44197</v>
      </c>
      <c r="B72" s="3">
        <f>DATE(C71,1,1)</f>
        <v>44197</v>
      </c>
      <c r="C72" t="s">
        <v>61</v>
      </c>
      <c r="D72" s="34" t="s">
        <v>98</v>
      </c>
    </row>
    <row r="73" spans="1:4" x14ac:dyDescent="0.25">
      <c r="A73" s="5">
        <f t="shared" ref="A73:A85" si="5">B73</f>
        <v>44242</v>
      </c>
      <c r="B73" s="3">
        <f>DATE(C71,2,1+7*3)-WEEKDAY(DATE(C71,2,8-2))</f>
        <v>44242</v>
      </c>
      <c r="C73" t="s">
        <v>62</v>
      </c>
      <c r="D73" s="34" t="s">
        <v>99</v>
      </c>
    </row>
    <row r="74" spans="1:4" x14ac:dyDescent="0.25">
      <c r="A74" s="5">
        <f t="shared" si="5"/>
        <v>44288</v>
      </c>
      <c r="B74" s="3">
        <f>IF(B75-3&lt;0,"ADD EASTER MONDAY DATE",B75-3)</f>
        <v>44288</v>
      </c>
      <c r="C74" t="s">
        <v>63</v>
      </c>
      <c r="D74" s="34" t="s">
        <v>100</v>
      </c>
    </row>
    <row r="75" spans="1:4" x14ac:dyDescent="0.25">
      <c r="A75" s="5">
        <f t="shared" si="5"/>
        <v>44291</v>
      </c>
      <c r="B75" s="3">
        <f>(DOLLAR(("4/"&amp;C71)/7+MOD(19*MOD(C71,19)-7,30)*14%,)*7-6)+1</f>
        <v>44291</v>
      </c>
      <c r="C75" t="s">
        <v>64</v>
      </c>
      <c r="D75" s="34" t="s">
        <v>101</v>
      </c>
    </row>
    <row r="76" spans="1:4" x14ac:dyDescent="0.25">
      <c r="A76" s="5">
        <f t="shared" si="5"/>
        <v>44340</v>
      </c>
      <c r="B76" s="3">
        <f>DATE(C71,5,25)-WEEKDAY(DATE(C71,5,25)-2)</f>
        <v>44340</v>
      </c>
      <c r="C76" t="s">
        <v>65</v>
      </c>
      <c r="D76" s="34" t="s">
        <v>102</v>
      </c>
    </row>
    <row r="77" spans="1:4" x14ac:dyDescent="0.25">
      <c r="A77" s="5">
        <f t="shared" si="5"/>
        <v>44371</v>
      </c>
      <c r="B77" s="3">
        <f>DATE(C71,6,24)</f>
        <v>44371</v>
      </c>
      <c r="C77" t="s">
        <v>73</v>
      </c>
      <c r="D77" s="34" t="s">
        <v>103</v>
      </c>
    </row>
    <row r="78" spans="1:4" x14ac:dyDescent="0.25">
      <c r="A78" s="5">
        <f t="shared" si="5"/>
        <v>44378</v>
      </c>
      <c r="B78" s="3">
        <f>DATE(C71,7,1)</f>
        <v>44378</v>
      </c>
      <c r="C78" t="s">
        <v>66</v>
      </c>
      <c r="D78" s="34" t="s">
        <v>104</v>
      </c>
    </row>
    <row r="79" spans="1:4" x14ac:dyDescent="0.25">
      <c r="A79" s="5">
        <f t="shared" si="5"/>
        <v>44410</v>
      </c>
      <c r="B79" s="3">
        <f>DATE(C71,8,1+7*1)-WEEKDAY(DATE(C71,8,8-2))</f>
        <v>44410</v>
      </c>
      <c r="C79" t="s">
        <v>67</v>
      </c>
      <c r="D79" s="34" t="s">
        <v>105</v>
      </c>
    </row>
    <row r="80" spans="1:4" x14ac:dyDescent="0.25">
      <c r="A80" s="5">
        <f t="shared" si="5"/>
        <v>44445</v>
      </c>
      <c r="B80" s="3">
        <f>DATE(C71,9,1+7*1)-WEEKDAY(DATE(C71,9,8-2))</f>
        <v>44445</v>
      </c>
      <c r="C80" t="s">
        <v>68</v>
      </c>
      <c r="D80" s="34" t="s">
        <v>106</v>
      </c>
    </row>
    <row r="81" spans="1:4" x14ac:dyDescent="0.25">
      <c r="A81" s="5">
        <f t="shared" si="5"/>
        <v>44469</v>
      </c>
      <c r="B81" s="3">
        <f>DATE(C71,9,30)</f>
        <v>44469</v>
      </c>
      <c r="C81" t="s">
        <v>107</v>
      </c>
      <c r="D81" s="34" t="s">
        <v>108</v>
      </c>
    </row>
    <row r="82" spans="1:4" x14ac:dyDescent="0.25">
      <c r="A82" s="5">
        <f t="shared" si="5"/>
        <v>44480</v>
      </c>
      <c r="B82" s="3">
        <f>DATE(C71,10,1+7*2)-WEEKDAY(DATE(C71,10,8-2))</f>
        <v>44480</v>
      </c>
      <c r="C82" t="s">
        <v>69</v>
      </c>
      <c r="D82" s="34" t="s">
        <v>109</v>
      </c>
    </row>
    <row r="83" spans="1:4" x14ac:dyDescent="0.25">
      <c r="A83" s="5">
        <f t="shared" si="5"/>
        <v>44511</v>
      </c>
      <c r="B83" s="3">
        <f>DATE(C71,11,11)</f>
        <v>44511</v>
      </c>
      <c r="C83" t="s">
        <v>70</v>
      </c>
      <c r="D83" s="34" t="s">
        <v>110</v>
      </c>
    </row>
    <row r="84" spans="1:4" x14ac:dyDescent="0.25">
      <c r="A84" s="5">
        <f t="shared" si="5"/>
        <v>44555</v>
      </c>
      <c r="B84" s="3">
        <f>DATE(C71,12,25)</f>
        <v>44555</v>
      </c>
      <c r="C84" t="s">
        <v>71</v>
      </c>
      <c r="D84" s="34" t="s">
        <v>111</v>
      </c>
    </row>
    <row r="85" spans="1:4" s="37" customFormat="1" ht="15.75" thickBot="1" x14ac:dyDescent="0.3">
      <c r="A85" s="35">
        <f t="shared" si="5"/>
        <v>44556</v>
      </c>
      <c r="B85" s="36">
        <f>DATE(C71,12,26)</f>
        <v>44556</v>
      </c>
      <c r="C85" s="37" t="s">
        <v>72</v>
      </c>
      <c r="D85" s="38" t="s">
        <v>112</v>
      </c>
    </row>
    <row r="86" spans="1:4" s="30" customFormat="1" x14ac:dyDescent="0.25">
      <c r="B86" s="31"/>
      <c r="C86" s="32">
        <f>C71+1</f>
        <v>2022</v>
      </c>
      <c r="D86" s="33"/>
    </row>
    <row r="87" spans="1:4" x14ac:dyDescent="0.25">
      <c r="A87" s="5">
        <f>B87</f>
        <v>44562</v>
      </c>
      <c r="B87" s="3">
        <f>DATE(C86,1,1)</f>
        <v>44562</v>
      </c>
      <c r="C87" t="s">
        <v>61</v>
      </c>
      <c r="D87" s="34" t="s">
        <v>98</v>
      </c>
    </row>
    <row r="88" spans="1:4" x14ac:dyDescent="0.25">
      <c r="A88" s="5">
        <f t="shared" ref="A88:A100" si="6">B88</f>
        <v>44613</v>
      </c>
      <c r="B88" s="3">
        <f>DATE(C86,2,1+7*3)-WEEKDAY(DATE(C86,2,8-2))</f>
        <v>44613</v>
      </c>
      <c r="C88" t="s">
        <v>62</v>
      </c>
      <c r="D88" s="34" t="s">
        <v>99</v>
      </c>
    </row>
    <row r="89" spans="1:4" x14ac:dyDescent="0.25">
      <c r="A89" s="5">
        <f t="shared" si="6"/>
        <v>44666</v>
      </c>
      <c r="B89" s="3">
        <f>IF(B90-3&lt;0,"ADD EASTER MONDAY DATE",B90-3)</f>
        <v>44666</v>
      </c>
      <c r="C89" t="s">
        <v>63</v>
      </c>
      <c r="D89" s="34" t="s">
        <v>100</v>
      </c>
    </row>
    <row r="90" spans="1:4" x14ac:dyDescent="0.25">
      <c r="A90" s="5">
        <f t="shared" si="6"/>
        <v>44669</v>
      </c>
      <c r="B90" s="3">
        <f>(DOLLAR(("4/"&amp;C86)/7+MOD(19*MOD(C86,19)-7,30)*14%,)*7-6)+1</f>
        <v>44669</v>
      </c>
      <c r="C90" t="s">
        <v>64</v>
      </c>
      <c r="D90" s="34" t="s">
        <v>101</v>
      </c>
    </row>
    <row r="91" spans="1:4" x14ac:dyDescent="0.25">
      <c r="A91" s="5">
        <f t="shared" si="6"/>
        <v>44704</v>
      </c>
      <c r="B91" s="3">
        <f>DATE(C86,5,25)-WEEKDAY(DATE(C86,5,25)-2)</f>
        <v>44704</v>
      </c>
      <c r="C91" t="s">
        <v>65</v>
      </c>
      <c r="D91" s="34" t="s">
        <v>102</v>
      </c>
    </row>
    <row r="92" spans="1:4" x14ac:dyDescent="0.25">
      <c r="A92" s="5">
        <f t="shared" si="6"/>
        <v>44736</v>
      </c>
      <c r="B92" s="3">
        <f>DATE(C86,6,24)</f>
        <v>44736</v>
      </c>
      <c r="C92" t="s">
        <v>73</v>
      </c>
      <c r="D92" s="34" t="s">
        <v>103</v>
      </c>
    </row>
    <row r="93" spans="1:4" x14ac:dyDescent="0.25">
      <c r="A93" s="5">
        <f t="shared" si="6"/>
        <v>44743</v>
      </c>
      <c r="B93" s="3">
        <f>DATE(C86,7,1)</f>
        <v>44743</v>
      </c>
      <c r="C93" t="s">
        <v>66</v>
      </c>
      <c r="D93" s="34" t="s">
        <v>104</v>
      </c>
    </row>
    <row r="94" spans="1:4" x14ac:dyDescent="0.25">
      <c r="A94" s="5">
        <f t="shared" si="6"/>
        <v>44774</v>
      </c>
      <c r="B94" s="3">
        <f>DATE(C86,8,1+7*1)-WEEKDAY(DATE(C86,8,8-2))</f>
        <v>44774</v>
      </c>
      <c r="C94" t="s">
        <v>67</v>
      </c>
      <c r="D94" s="34" t="s">
        <v>105</v>
      </c>
    </row>
    <row r="95" spans="1:4" x14ac:dyDescent="0.25">
      <c r="A95" s="5">
        <f t="shared" si="6"/>
        <v>44809</v>
      </c>
      <c r="B95" s="3">
        <f>DATE(C86,9,1+7*1)-WEEKDAY(DATE(C86,9,8-2))</f>
        <v>44809</v>
      </c>
      <c r="C95" t="s">
        <v>68</v>
      </c>
      <c r="D95" s="34" t="s">
        <v>106</v>
      </c>
    </row>
    <row r="96" spans="1:4" x14ac:dyDescent="0.25">
      <c r="A96" s="5">
        <f t="shared" si="6"/>
        <v>44834</v>
      </c>
      <c r="B96" s="3">
        <f>DATE(C86,9,30)</f>
        <v>44834</v>
      </c>
      <c r="C96" t="s">
        <v>107</v>
      </c>
      <c r="D96" s="34" t="s">
        <v>108</v>
      </c>
    </row>
    <row r="97" spans="1:4" x14ac:dyDescent="0.25">
      <c r="A97" s="5">
        <f t="shared" si="6"/>
        <v>44844</v>
      </c>
      <c r="B97" s="3">
        <f>DATE(C86,10,1+7*2)-WEEKDAY(DATE(C86,10,8-2))</f>
        <v>44844</v>
      </c>
      <c r="C97" t="s">
        <v>69</v>
      </c>
      <c r="D97" s="34" t="s">
        <v>109</v>
      </c>
    </row>
    <row r="98" spans="1:4" x14ac:dyDescent="0.25">
      <c r="A98" s="5">
        <f t="shared" si="6"/>
        <v>44876</v>
      </c>
      <c r="B98" s="3">
        <f>DATE(C86,11,11)</f>
        <v>44876</v>
      </c>
      <c r="C98" t="s">
        <v>70</v>
      </c>
      <c r="D98" s="34" t="s">
        <v>110</v>
      </c>
    </row>
    <row r="99" spans="1:4" x14ac:dyDescent="0.25">
      <c r="A99" s="5">
        <f t="shared" si="6"/>
        <v>44920</v>
      </c>
      <c r="B99" s="3">
        <f>DATE(C86,12,25)</f>
        <v>44920</v>
      </c>
      <c r="C99" t="s">
        <v>71</v>
      </c>
      <c r="D99" s="34" t="s">
        <v>111</v>
      </c>
    </row>
    <row r="100" spans="1:4" s="37" customFormat="1" ht="15.75" thickBot="1" x14ac:dyDescent="0.3">
      <c r="A100" s="35">
        <f t="shared" si="6"/>
        <v>44921</v>
      </c>
      <c r="B100" s="36">
        <f>DATE(C86,12,26)</f>
        <v>44921</v>
      </c>
      <c r="C100" s="37" t="s">
        <v>72</v>
      </c>
      <c r="D100" s="38" t="s">
        <v>112</v>
      </c>
    </row>
    <row r="101" spans="1:4" s="30" customFormat="1" x14ac:dyDescent="0.25">
      <c r="B101" s="31"/>
      <c r="C101" s="32">
        <f>C86+1</f>
        <v>2023</v>
      </c>
      <c r="D101" s="33"/>
    </row>
    <row r="102" spans="1:4" x14ac:dyDescent="0.25">
      <c r="A102" s="5">
        <f>B102</f>
        <v>44927</v>
      </c>
      <c r="B102" s="3">
        <f>DATE(C101,1,1)</f>
        <v>44927</v>
      </c>
      <c r="C102" t="s">
        <v>61</v>
      </c>
      <c r="D102" s="34" t="s">
        <v>98</v>
      </c>
    </row>
    <row r="103" spans="1:4" x14ac:dyDescent="0.25">
      <c r="A103" s="5">
        <f t="shared" ref="A103:A115" si="7">B103</f>
        <v>44977</v>
      </c>
      <c r="B103" s="3">
        <f>DATE(C101,2,1+7*3)-WEEKDAY(DATE(C101,2,8-2))</f>
        <v>44977</v>
      </c>
      <c r="C103" t="s">
        <v>62</v>
      </c>
      <c r="D103" s="34" t="s">
        <v>99</v>
      </c>
    </row>
    <row r="104" spans="1:4" x14ac:dyDescent="0.25">
      <c r="A104" s="5">
        <f t="shared" si="7"/>
        <v>45023</v>
      </c>
      <c r="B104" s="3">
        <f>IF(B105-3&lt;0,"ADD EASTER MONDAY DATE",B105-3)</f>
        <v>45023</v>
      </c>
      <c r="C104" t="s">
        <v>63</v>
      </c>
      <c r="D104" s="34" t="s">
        <v>100</v>
      </c>
    </row>
    <row r="105" spans="1:4" x14ac:dyDescent="0.25">
      <c r="A105" s="5">
        <f t="shared" si="7"/>
        <v>45026</v>
      </c>
      <c r="B105" s="3">
        <f>(DOLLAR(("4/"&amp;C101)/7+MOD(19*MOD(C101,19)-7,30)*14%,)*7-6)+1</f>
        <v>45026</v>
      </c>
      <c r="C105" t="s">
        <v>64</v>
      </c>
      <c r="D105" s="34" t="s">
        <v>101</v>
      </c>
    </row>
    <row r="106" spans="1:4" x14ac:dyDescent="0.25">
      <c r="A106" s="5">
        <f t="shared" si="7"/>
        <v>45068</v>
      </c>
      <c r="B106" s="3">
        <f>DATE(C101,5,25)-WEEKDAY(DATE(C101,5,25)-2)</f>
        <v>45068</v>
      </c>
      <c r="C106" t="s">
        <v>65</v>
      </c>
      <c r="D106" s="34" t="s">
        <v>102</v>
      </c>
    </row>
    <row r="107" spans="1:4" x14ac:dyDescent="0.25">
      <c r="A107" s="5">
        <f t="shared" si="7"/>
        <v>45101</v>
      </c>
      <c r="B107" s="3">
        <f>DATE(C101,6,24)</f>
        <v>45101</v>
      </c>
      <c r="C107" t="s">
        <v>73</v>
      </c>
      <c r="D107" s="34" t="s">
        <v>103</v>
      </c>
    </row>
    <row r="108" spans="1:4" x14ac:dyDescent="0.25">
      <c r="A108" s="5">
        <f t="shared" si="7"/>
        <v>45108</v>
      </c>
      <c r="B108" s="3">
        <f>DATE(C101,7,1)</f>
        <v>45108</v>
      </c>
      <c r="C108" t="s">
        <v>66</v>
      </c>
      <c r="D108" s="34" t="s">
        <v>104</v>
      </c>
    </row>
    <row r="109" spans="1:4" x14ac:dyDescent="0.25">
      <c r="A109" s="5">
        <f t="shared" si="7"/>
        <v>45145</v>
      </c>
      <c r="B109" s="3">
        <f>DATE(C101,8,1+7*1)-WEEKDAY(DATE(C101,8,8-2))</f>
        <v>45145</v>
      </c>
      <c r="C109" t="s">
        <v>67</v>
      </c>
      <c r="D109" s="34" t="s">
        <v>105</v>
      </c>
    </row>
    <row r="110" spans="1:4" x14ac:dyDescent="0.25">
      <c r="A110" s="5">
        <f t="shared" si="7"/>
        <v>45173</v>
      </c>
      <c r="B110" s="3">
        <f>DATE(C101,9,1+7*1)-WEEKDAY(DATE(C101,9,8-2))</f>
        <v>45173</v>
      </c>
      <c r="C110" t="s">
        <v>68</v>
      </c>
      <c r="D110" s="34" t="s">
        <v>106</v>
      </c>
    </row>
    <row r="111" spans="1:4" x14ac:dyDescent="0.25">
      <c r="A111" s="5">
        <f t="shared" si="7"/>
        <v>45199</v>
      </c>
      <c r="B111" s="3">
        <f>DATE(C101,9,30)</f>
        <v>45199</v>
      </c>
      <c r="C111" t="s">
        <v>107</v>
      </c>
      <c r="D111" s="34" t="s">
        <v>108</v>
      </c>
    </row>
    <row r="112" spans="1:4" x14ac:dyDescent="0.25">
      <c r="A112" s="5">
        <f t="shared" si="7"/>
        <v>45208</v>
      </c>
      <c r="B112" s="3">
        <f>DATE(C101,10,1+7*2)-WEEKDAY(DATE(C101,10,8-2))</f>
        <v>45208</v>
      </c>
      <c r="C112" t="s">
        <v>69</v>
      </c>
      <c r="D112" s="34" t="s">
        <v>109</v>
      </c>
    </row>
    <row r="113" spans="1:4" x14ac:dyDescent="0.25">
      <c r="A113" s="5">
        <f t="shared" si="7"/>
        <v>45241</v>
      </c>
      <c r="B113" s="3">
        <f>DATE(C101,11,11)</f>
        <v>45241</v>
      </c>
      <c r="C113" t="s">
        <v>70</v>
      </c>
      <c r="D113" s="34" t="s">
        <v>110</v>
      </c>
    </row>
    <row r="114" spans="1:4" x14ac:dyDescent="0.25">
      <c r="A114" s="5">
        <f t="shared" si="7"/>
        <v>45285</v>
      </c>
      <c r="B114" s="3">
        <f>DATE(C101,12,25)</f>
        <v>45285</v>
      </c>
      <c r="C114" t="s">
        <v>71</v>
      </c>
      <c r="D114" s="34" t="s">
        <v>111</v>
      </c>
    </row>
    <row r="115" spans="1:4" s="37" customFormat="1" ht="15.75" thickBot="1" x14ac:dyDescent="0.3">
      <c r="A115" s="35">
        <f t="shared" si="7"/>
        <v>45286</v>
      </c>
      <c r="B115" s="36">
        <f>DATE(C101,12,26)</f>
        <v>45286</v>
      </c>
      <c r="C115" s="37" t="s">
        <v>72</v>
      </c>
      <c r="D115" s="38" t="s">
        <v>112</v>
      </c>
    </row>
    <row r="116" spans="1:4" s="30" customFormat="1" x14ac:dyDescent="0.25">
      <c r="B116" s="31"/>
      <c r="C116" s="32">
        <f>C101+1</f>
        <v>2024</v>
      </c>
      <c r="D116" s="33"/>
    </row>
    <row r="117" spans="1:4" x14ac:dyDescent="0.25">
      <c r="A117" s="5">
        <f>B117</f>
        <v>45292</v>
      </c>
      <c r="B117" s="3">
        <f>DATE(C116,1,1)</f>
        <v>45292</v>
      </c>
      <c r="C117" t="s">
        <v>61</v>
      </c>
      <c r="D117" s="34" t="s">
        <v>98</v>
      </c>
    </row>
    <row r="118" spans="1:4" x14ac:dyDescent="0.25">
      <c r="A118" s="5">
        <f t="shared" ref="A118:A130" si="8">B118</f>
        <v>45341</v>
      </c>
      <c r="B118" s="3">
        <f>DATE(C116,2,1+7*3)-WEEKDAY(DATE(C116,2,8-2))</f>
        <v>45341</v>
      </c>
      <c r="C118" t="s">
        <v>62</v>
      </c>
      <c r="D118" s="34" t="s">
        <v>99</v>
      </c>
    </row>
    <row r="119" spans="1:4" x14ac:dyDescent="0.25">
      <c r="A119" s="5">
        <f t="shared" si="8"/>
        <v>45380</v>
      </c>
      <c r="B119" s="3">
        <f>IF(B120-3&lt;0,"ADD EASTER MONDAY DATE",B120-3)</f>
        <v>45380</v>
      </c>
      <c r="C119" t="s">
        <v>63</v>
      </c>
      <c r="D119" s="34" t="s">
        <v>100</v>
      </c>
    </row>
    <row r="120" spans="1:4" x14ac:dyDescent="0.25">
      <c r="A120" s="5">
        <f t="shared" si="8"/>
        <v>45383</v>
      </c>
      <c r="B120" s="3">
        <f>(DOLLAR(("4/"&amp;C116)/7+MOD(19*MOD(C116,19)-7,30)*14%,)*7-6)+1</f>
        <v>45383</v>
      </c>
      <c r="C120" t="s">
        <v>64</v>
      </c>
      <c r="D120" s="34" t="s">
        <v>101</v>
      </c>
    </row>
    <row r="121" spans="1:4" x14ac:dyDescent="0.25">
      <c r="A121" s="5">
        <f t="shared" si="8"/>
        <v>45432</v>
      </c>
      <c r="B121" s="3">
        <f>DATE(C116,5,25)-WEEKDAY(DATE(C116,5,25)-2)</f>
        <v>45432</v>
      </c>
      <c r="C121" t="s">
        <v>65</v>
      </c>
      <c r="D121" s="34" t="s">
        <v>102</v>
      </c>
    </row>
    <row r="122" spans="1:4" x14ac:dyDescent="0.25">
      <c r="A122" s="5">
        <f t="shared" si="8"/>
        <v>45467</v>
      </c>
      <c r="B122" s="3">
        <f>DATE(C116,6,24)</f>
        <v>45467</v>
      </c>
      <c r="C122" t="s">
        <v>73</v>
      </c>
      <c r="D122" s="34" t="s">
        <v>103</v>
      </c>
    </row>
    <row r="123" spans="1:4" x14ac:dyDescent="0.25">
      <c r="A123" s="5">
        <f t="shared" si="8"/>
        <v>45474</v>
      </c>
      <c r="B123" s="3">
        <f>DATE(C116,7,1)</f>
        <v>45474</v>
      </c>
      <c r="C123" t="s">
        <v>66</v>
      </c>
      <c r="D123" s="34" t="s">
        <v>104</v>
      </c>
    </row>
    <row r="124" spans="1:4" x14ac:dyDescent="0.25">
      <c r="A124" s="5">
        <f t="shared" si="8"/>
        <v>45509</v>
      </c>
      <c r="B124" s="3">
        <f>DATE(C116,8,1+7*1)-WEEKDAY(DATE(C116,8,8-2))</f>
        <v>45509</v>
      </c>
      <c r="C124" t="s">
        <v>67</v>
      </c>
      <c r="D124" s="34" t="s">
        <v>105</v>
      </c>
    </row>
    <row r="125" spans="1:4" x14ac:dyDescent="0.25">
      <c r="A125" s="5">
        <f t="shared" si="8"/>
        <v>45537</v>
      </c>
      <c r="B125" s="3">
        <f>DATE(C116,9,1+7*1)-WEEKDAY(DATE(C116,9,8-2))</f>
        <v>45537</v>
      </c>
      <c r="C125" t="s">
        <v>68</v>
      </c>
      <c r="D125" s="34" t="s">
        <v>106</v>
      </c>
    </row>
    <row r="126" spans="1:4" x14ac:dyDescent="0.25">
      <c r="A126" s="5">
        <f t="shared" si="8"/>
        <v>45565</v>
      </c>
      <c r="B126" s="3">
        <f>DATE(C116,9,30)</f>
        <v>45565</v>
      </c>
      <c r="C126" t="s">
        <v>107</v>
      </c>
      <c r="D126" s="34" t="s">
        <v>108</v>
      </c>
    </row>
    <row r="127" spans="1:4" x14ac:dyDescent="0.25">
      <c r="A127" s="5">
        <f t="shared" si="8"/>
        <v>45579</v>
      </c>
      <c r="B127" s="3">
        <f>DATE(C116,10,1+7*2)-WEEKDAY(DATE(C116,10,8-2))</f>
        <v>45579</v>
      </c>
      <c r="C127" t="s">
        <v>69</v>
      </c>
      <c r="D127" s="34" t="s">
        <v>109</v>
      </c>
    </row>
    <row r="128" spans="1:4" x14ac:dyDescent="0.25">
      <c r="A128" s="5">
        <f t="shared" si="8"/>
        <v>45607</v>
      </c>
      <c r="B128" s="3">
        <f>DATE(C116,11,11)</f>
        <v>45607</v>
      </c>
      <c r="C128" t="s">
        <v>70</v>
      </c>
      <c r="D128" s="34" t="s">
        <v>110</v>
      </c>
    </row>
    <row r="129" spans="1:4" x14ac:dyDescent="0.25">
      <c r="A129" s="5">
        <f t="shared" si="8"/>
        <v>45651</v>
      </c>
      <c r="B129" s="3">
        <f>DATE(C116,12,25)</f>
        <v>45651</v>
      </c>
      <c r="C129" t="s">
        <v>71</v>
      </c>
      <c r="D129" s="34" t="s">
        <v>111</v>
      </c>
    </row>
    <row r="130" spans="1:4" s="37" customFormat="1" ht="15.75" thickBot="1" x14ac:dyDescent="0.3">
      <c r="A130" s="35">
        <f t="shared" si="8"/>
        <v>45652</v>
      </c>
      <c r="B130" s="36">
        <f>DATE(C116,12,26)</f>
        <v>45652</v>
      </c>
      <c r="C130" s="37" t="s">
        <v>72</v>
      </c>
      <c r="D130" s="38" t="s">
        <v>112</v>
      </c>
    </row>
    <row r="131" spans="1:4" s="30" customFormat="1" x14ac:dyDescent="0.25">
      <c r="B131" s="31"/>
      <c r="C131" s="32">
        <f>C116+1</f>
        <v>2025</v>
      </c>
      <c r="D131" s="33"/>
    </row>
    <row r="132" spans="1:4" x14ac:dyDescent="0.25">
      <c r="A132" s="5">
        <f>B132</f>
        <v>45658</v>
      </c>
      <c r="B132" s="3">
        <f>DATE(C131,1,1)</f>
        <v>45658</v>
      </c>
      <c r="C132" t="s">
        <v>61</v>
      </c>
      <c r="D132" s="34" t="s">
        <v>98</v>
      </c>
    </row>
    <row r="133" spans="1:4" x14ac:dyDescent="0.25">
      <c r="A133" s="5">
        <f t="shared" ref="A133:A145" si="9">B133</f>
        <v>45705</v>
      </c>
      <c r="B133" s="3">
        <f>DATE(C131,2,1+7*3)-WEEKDAY(DATE(C131,2,8-2))</f>
        <v>45705</v>
      </c>
      <c r="C133" t="s">
        <v>62</v>
      </c>
      <c r="D133" s="34" t="s">
        <v>99</v>
      </c>
    </row>
    <row r="134" spans="1:4" x14ac:dyDescent="0.25">
      <c r="A134" s="5">
        <f t="shared" si="9"/>
        <v>45765</v>
      </c>
      <c r="B134" s="3">
        <f>IF(B135-3&lt;0,"ADD EASTER MONDAY DATE",B135-3)</f>
        <v>45765</v>
      </c>
      <c r="C134" t="s">
        <v>63</v>
      </c>
      <c r="D134" s="34" t="s">
        <v>100</v>
      </c>
    </row>
    <row r="135" spans="1:4" x14ac:dyDescent="0.25">
      <c r="A135" s="5">
        <f t="shared" si="9"/>
        <v>45768</v>
      </c>
      <c r="B135" s="3">
        <f>(DOLLAR(("4/"&amp;C131)/7+MOD(19*MOD(C131,19)-7,30)*14%,)*7-6)+1</f>
        <v>45768</v>
      </c>
      <c r="C135" t="s">
        <v>64</v>
      </c>
      <c r="D135" s="34" t="s">
        <v>101</v>
      </c>
    </row>
    <row r="136" spans="1:4" x14ac:dyDescent="0.25">
      <c r="A136" s="5">
        <f t="shared" si="9"/>
        <v>45796</v>
      </c>
      <c r="B136" s="3">
        <f>DATE(C131,5,25)-WEEKDAY(DATE(C131,5,25)-2)</f>
        <v>45796</v>
      </c>
      <c r="C136" t="s">
        <v>65</v>
      </c>
      <c r="D136" s="34" t="s">
        <v>102</v>
      </c>
    </row>
    <row r="137" spans="1:4" x14ac:dyDescent="0.25">
      <c r="A137" s="5">
        <f t="shared" si="9"/>
        <v>45832</v>
      </c>
      <c r="B137" s="3">
        <f>DATE(C131,6,24)</f>
        <v>45832</v>
      </c>
      <c r="C137" t="s">
        <v>73</v>
      </c>
      <c r="D137" s="34" t="s">
        <v>103</v>
      </c>
    </row>
    <row r="138" spans="1:4" x14ac:dyDescent="0.25">
      <c r="A138" s="5">
        <f t="shared" si="9"/>
        <v>45839</v>
      </c>
      <c r="B138" s="3">
        <f>DATE(C131,7,1)</f>
        <v>45839</v>
      </c>
      <c r="C138" t="s">
        <v>66</v>
      </c>
      <c r="D138" s="34" t="s">
        <v>104</v>
      </c>
    </row>
    <row r="139" spans="1:4" x14ac:dyDescent="0.25">
      <c r="A139" s="5">
        <f t="shared" si="9"/>
        <v>45873</v>
      </c>
      <c r="B139" s="3">
        <f>DATE(C131,8,1+7*1)-WEEKDAY(DATE(C131,8,8-2))</f>
        <v>45873</v>
      </c>
      <c r="C139" t="s">
        <v>67</v>
      </c>
      <c r="D139" s="34" t="s">
        <v>105</v>
      </c>
    </row>
    <row r="140" spans="1:4" x14ac:dyDescent="0.25">
      <c r="A140" s="5">
        <f t="shared" si="9"/>
        <v>45901</v>
      </c>
      <c r="B140" s="3">
        <f>DATE(C131,9,1+7*1)-WEEKDAY(DATE(C131,9,8-2))</f>
        <v>45901</v>
      </c>
      <c r="C140" t="s">
        <v>68</v>
      </c>
      <c r="D140" s="34" t="s">
        <v>106</v>
      </c>
    </row>
    <row r="141" spans="1:4" x14ac:dyDescent="0.25">
      <c r="A141" s="5">
        <f t="shared" si="9"/>
        <v>45930</v>
      </c>
      <c r="B141" s="3">
        <f>DATE(C131,9,30)</f>
        <v>45930</v>
      </c>
      <c r="C141" t="s">
        <v>107</v>
      </c>
      <c r="D141" s="34" t="s">
        <v>108</v>
      </c>
    </row>
    <row r="142" spans="1:4" x14ac:dyDescent="0.25">
      <c r="A142" s="5">
        <f t="shared" si="9"/>
        <v>45943</v>
      </c>
      <c r="B142" s="3">
        <f>DATE(C131,10,1+7*2)-WEEKDAY(DATE(C131,10,8-2))</f>
        <v>45943</v>
      </c>
      <c r="C142" t="s">
        <v>69</v>
      </c>
      <c r="D142" s="34" t="s">
        <v>109</v>
      </c>
    </row>
    <row r="143" spans="1:4" x14ac:dyDescent="0.25">
      <c r="A143" s="5">
        <f t="shared" si="9"/>
        <v>45972</v>
      </c>
      <c r="B143" s="3">
        <f>DATE(C131,11,11)</f>
        <v>45972</v>
      </c>
      <c r="C143" t="s">
        <v>70</v>
      </c>
      <c r="D143" s="34" t="s">
        <v>110</v>
      </c>
    </row>
    <row r="144" spans="1:4" x14ac:dyDescent="0.25">
      <c r="A144" s="5">
        <f t="shared" si="9"/>
        <v>46016</v>
      </c>
      <c r="B144" s="3">
        <f>DATE(C131,12,25)</f>
        <v>46016</v>
      </c>
      <c r="C144" t="s">
        <v>71</v>
      </c>
      <c r="D144" s="34" t="s">
        <v>111</v>
      </c>
    </row>
    <row r="145" spans="1:4" s="37" customFormat="1" ht="15.75" thickBot="1" x14ac:dyDescent="0.3">
      <c r="A145" s="35">
        <f t="shared" si="9"/>
        <v>46017</v>
      </c>
      <c r="B145" s="36">
        <f>DATE(C131,12,26)</f>
        <v>46017</v>
      </c>
      <c r="C145" s="37" t="s">
        <v>72</v>
      </c>
      <c r="D145" s="38" t="s">
        <v>112</v>
      </c>
    </row>
    <row r="146" spans="1:4" s="30" customFormat="1" x14ac:dyDescent="0.25">
      <c r="B146" s="31"/>
      <c r="C146" s="32">
        <f>C131+1</f>
        <v>2026</v>
      </c>
      <c r="D146" s="33"/>
    </row>
    <row r="147" spans="1:4" x14ac:dyDescent="0.25">
      <c r="A147" s="5">
        <f>B147</f>
        <v>46023</v>
      </c>
      <c r="B147" s="3">
        <f>DATE(C146,1,1)</f>
        <v>46023</v>
      </c>
      <c r="C147" t="s">
        <v>61</v>
      </c>
      <c r="D147" s="34" t="s">
        <v>98</v>
      </c>
    </row>
    <row r="148" spans="1:4" x14ac:dyDescent="0.25">
      <c r="A148" s="5">
        <f t="shared" ref="A148:A160" si="10">B148</f>
        <v>46069</v>
      </c>
      <c r="B148" s="3">
        <f>DATE(C146,2,1+7*3)-WEEKDAY(DATE(C146,2,8-2))</f>
        <v>46069</v>
      </c>
      <c r="C148" t="s">
        <v>62</v>
      </c>
      <c r="D148" s="34" t="s">
        <v>99</v>
      </c>
    </row>
    <row r="149" spans="1:4" x14ac:dyDescent="0.25">
      <c r="A149" s="5">
        <f t="shared" si="10"/>
        <v>46115</v>
      </c>
      <c r="B149" s="3">
        <f>IF(B150-3&lt;0,"ADD EASTER MONDAY DATE",B150-3)</f>
        <v>46115</v>
      </c>
      <c r="C149" t="s">
        <v>63</v>
      </c>
      <c r="D149" s="34" t="s">
        <v>100</v>
      </c>
    </row>
    <row r="150" spans="1:4" x14ac:dyDescent="0.25">
      <c r="A150" s="5">
        <f t="shared" si="10"/>
        <v>46118</v>
      </c>
      <c r="B150" s="3">
        <f>(DOLLAR(("4/"&amp;C146)/7+MOD(19*MOD(C146,19)-7,30)*14%,)*7-6)+1</f>
        <v>46118</v>
      </c>
      <c r="C150" t="s">
        <v>64</v>
      </c>
      <c r="D150" s="34" t="s">
        <v>101</v>
      </c>
    </row>
    <row r="151" spans="1:4" x14ac:dyDescent="0.25">
      <c r="A151" s="5">
        <f t="shared" si="10"/>
        <v>46160</v>
      </c>
      <c r="B151" s="3">
        <f>DATE(C146,5,25)-WEEKDAY(DATE(C146,5,25)-2)</f>
        <v>46160</v>
      </c>
      <c r="C151" t="s">
        <v>65</v>
      </c>
      <c r="D151" s="34" t="s">
        <v>102</v>
      </c>
    </row>
    <row r="152" spans="1:4" x14ac:dyDescent="0.25">
      <c r="A152" s="5">
        <f t="shared" si="10"/>
        <v>46197</v>
      </c>
      <c r="B152" s="3">
        <f>DATE(C146,6,24)</f>
        <v>46197</v>
      </c>
      <c r="C152" t="s">
        <v>73</v>
      </c>
      <c r="D152" s="34" t="s">
        <v>103</v>
      </c>
    </row>
    <row r="153" spans="1:4" x14ac:dyDescent="0.25">
      <c r="A153" s="5">
        <f t="shared" si="10"/>
        <v>46204</v>
      </c>
      <c r="B153" s="3">
        <f>DATE(C146,7,1)</f>
        <v>46204</v>
      </c>
      <c r="C153" t="s">
        <v>66</v>
      </c>
      <c r="D153" s="34" t="s">
        <v>104</v>
      </c>
    </row>
    <row r="154" spans="1:4" x14ac:dyDescent="0.25">
      <c r="A154" s="5">
        <f t="shared" si="10"/>
        <v>46237</v>
      </c>
      <c r="B154" s="3">
        <f>DATE(C146,8,1+7*1)-WEEKDAY(DATE(C146,8,8-2))</f>
        <v>46237</v>
      </c>
      <c r="C154" t="s">
        <v>67</v>
      </c>
      <c r="D154" s="34" t="s">
        <v>105</v>
      </c>
    </row>
    <row r="155" spans="1:4" x14ac:dyDescent="0.25">
      <c r="A155" s="5">
        <f t="shared" si="10"/>
        <v>46272</v>
      </c>
      <c r="B155" s="3">
        <f>DATE(C146,9,1+7*1)-WEEKDAY(DATE(C146,9,8-2))</f>
        <v>46272</v>
      </c>
      <c r="C155" t="s">
        <v>68</v>
      </c>
      <c r="D155" s="34" t="s">
        <v>106</v>
      </c>
    </row>
    <row r="156" spans="1:4" x14ac:dyDescent="0.25">
      <c r="A156" s="5">
        <f t="shared" si="10"/>
        <v>46295</v>
      </c>
      <c r="B156" s="3">
        <f>DATE(C146,9,30)</f>
        <v>46295</v>
      </c>
      <c r="C156" t="s">
        <v>107</v>
      </c>
      <c r="D156" s="34" t="s">
        <v>108</v>
      </c>
    </row>
    <row r="157" spans="1:4" x14ac:dyDescent="0.25">
      <c r="A157" s="5">
        <f t="shared" si="10"/>
        <v>46307</v>
      </c>
      <c r="B157" s="3">
        <f>DATE(C146,10,1+7*2)-WEEKDAY(DATE(C146,10,8-2))</f>
        <v>46307</v>
      </c>
      <c r="C157" t="s">
        <v>69</v>
      </c>
      <c r="D157" s="34" t="s">
        <v>109</v>
      </c>
    </row>
    <row r="158" spans="1:4" x14ac:dyDescent="0.25">
      <c r="A158" s="5">
        <f t="shared" si="10"/>
        <v>46337</v>
      </c>
      <c r="B158" s="3">
        <f>DATE(C146,11,11)</f>
        <v>46337</v>
      </c>
      <c r="C158" t="s">
        <v>70</v>
      </c>
      <c r="D158" s="34" t="s">
        <v>110</v>
      </c>
    </row>
    <row r="159" spans="1:4" x14ac:dyDescent="0.25">
      <c r="A159" s="5">
        <f t="shared" si="10"/>
        <v>46381</v>
      </c>
      <c r="B159" s="3">
        <f>DATE(C146,12,25)</f>
        <v>46381</v>
      </c>
      <c r="C159" t="s">
        <v>71</v>
      </c>
      <c r="D159" s="34" t="s">
        <v>111</v>
      </c>
    </row>
    <row r="160" spans="1:4" s="37" customFormat="1" ht="15.75" thickBot="1" x14ac:dyDescent="0.3">
      <c r="A160" s="35">
        <f t="shared" si="10"/>
        <v>46382</v>
      </c>
      <c r="B160" s="36">
        <f>DATE(C146,12,26)</f>
        <v>46382</v>
      </c>
      <c r="C160" s="37" t="s">
        <v>72</v>
      </c>
      <c r="D160" s="38" t="s">
        <v>112</v>
      </c>
    </row>
    <row r="161" spans="1:4" s="30" customFormat="1" x14ac:dyDescent="0.25">
      <c r="B161" s="31"/>
      <c r="C161" s="32">
        <f>C146+1</f>
        <v>2027</v>
      </c>
      <c r="D161" s="33"/>
    </row>
    <row r="162" spans="1:4" x14ac:dyDescent="0.25">
      <c r="A162" s="5">
        <f>B162</f>
        <v>46388</v>
      </c>
      <c r="B162" s="3">
        <f>DATE(C161,1,1)</f>
        <v>46388</v>
      </c>
      <c r="C162" t="s">
        <v>61</v>
      </c>
      <c r="D162" s="34" t="s">
        <v>98</v>
      </c>
    </row>
    <row r="163" spans="1:4" x14ac:dyDescent="0.25">
      <c r="A163" s="5">
        <f t="shared" ref="A163:A175" si="11">B163</f>
        <v>46433</v>
      </c>
      <c r="B163" s="3">
        <f>DATE(C161,2,1+7*3)-WEEKDAY(DATE(C161,2,8-2))</f>
        <v>46433</v>
      </c>
      <c r="C163" t="s">
        <v>62</v>
      </c>
      <c r="D163" s="34" t="s">
        <v>99</v>
      </c>
    </row>
    <row r="164" spans="1:4" x14ac:dyDescent="0.25">
      <c r="A164" s="5">
        <f t="shared" si="11"/>
        <v>46472</v>
      </c>
      <c r="B164" s="3">
        <f>IF(B165-3&lt;0,"ADD EASTER MONDAY DATE",B165-3)</f>
        <v>46472</v>
      </c>
      <c r="C164" t="s">
        <v>63</v>
      </c>
      <c r="D164" s="34" t="s">
        <v>100</v>
      </c>
    </row>
    <row r="165" spans="1:4" x14ac:dyDescent="0.25">
      <c r="A165" s="5">
        <f t="shared" si="11"/>
        <v>46475</v>
      </c>
      <c r="B165" s="3">
        <f>(DOLLAR(("4/"&amp;C161)/7+MOD(19*MOD(C161,19)-7,30)*14%,)*7-6)+1</f>
        <v>46475</v>
      </c>
      <c r="C165" t="s">
        <v>64</v>
      </c>
      <c r="D165" s="34" t="s">
        <v>101</v>
      </c>
    </row>
    <row r="166" spans="1:4" x14ac:dyDescent="0.25">
      <c r="A166" s="5">
        <f t="shared" si="11"/>
        <v>46531</v>
      </c>
      <c r="B166" s="3">
        <f>DATE(C161,5,25)-WEEKDAY(DATE(C161,5,25)-2)</f>
        <v>46531</v>
      </c>
      <c r="C166" t="s">
        <v>65</v>
      </c>
      <c r="D166" s="34" t="s">
        <v>102</v>
      </c>
    </row>
    <row r="167" spans="1:4" x14ac:dyDescent="0.25">
      <c r="A167" s="5">
        <f t="shared" si="11"/>
        <v>46562</v>
      </c>
      <c r="B167" s="3">
        <f>DATE(C161,6,24)</f>
        <v>46562</v>
      </c>
      <c r="C167" t="s">
        <v>73</v>
      </c>
      <c r="D167" s="34" t="s">
        <v>103</v>
      </c>
    </row>
    <row r="168" spans="1:4" x14ac:dyDescent="0.25">
      <c r="A168" s="5">
        <f t="shared" si="11"/>
        <v>46569</v>
      </c>
      <c r="B168" s="3">
        <f>DATE(C161,7,1)</f>
        <v>46569</v>
      </c>
      <c r="C168" t="s">
        <v>66</v>
      </c>
      <c r="D168" s="34" t="s">
        <v>104</v>
      </c>
    </row>
    <row r="169" spans="1:4" x14ac:dyDescent="0.25">
      <c r="A169" s="5">
        <f t="shared" si="11"/>
        <v>46601</v>
      </c>
      <c r="B169" s="3">
        <f>DATE(C161,8,1+7*1)-WEEKDAY(DATE(C161,8,8-2))</f>
        <v>46601</v>
      </c>
      <c r="C169" t="s">
        <v>67</v>
      </c>
      <c r="D169" s="34" t="s">
        <v>105</v>
      </c>
    </row>
    <row r="170" spans="1:4" x14ac:dyDescent="0.25">
      <c r="A170" s="5">
        <f t="shared" si="11"/>
        <v>46636</v>
      </c>
      <c r="B170" s="3">
        <f>DATE(C161,9,1+7*1)-WEEKDAY(DATE(C161,9,8-2))</f>
        <v>46636</v>
      </c>
      <c r="C170" t="s">
        <v>68</v>
      </c>
      <c r="D170" s="34" t="s">
        <v>106</v>
      </c>
    </row>
    <row r="171" spans="1:4" x14ac:dyDescent="0.25">
      <c r="A171" s="5">
        <f t="shared" si="11"/>
        <v>46660</v>
      </c>
      <c r="B171" s="3">
        <f>DATE(C161,9,30)</f>
        <v>46660</v>
      </c>
      <c r="C171" t="s">
        <v>107</v>
      </c>
      <c r="D171" s="34" t="s">
        <v>108</v>
      </c>
    </row>
    <row r="172" spans="1:4" x14ac:dyDescent="0.25">
      <c r="A172" s="5">
        <f t="shared" si="11"/>
        <v>46671</v>
      </c>
      <c r="B172" s="3">
        <f>DATE(C161,10,1+7*2)-WEEKDAY(DATE(C161,10,8-2))</f>
        <v>46671</v>
      </c>
      <c r="C172" t="s">
        <v>69</v>
      </c>
      <c r="D172" s="34" t="s">
        <v>109</v>
      </c>
    </row>
    <row r="173" spans="1:4" x14ac:dyDescent="0.25">
      <c r="A173" s="5">
        <f t="shared" si="11"/>
        <v>46702</v>
      </c>
      <c r="B173" s="3">
        <f>DATE(C161,11,11)</f>
        <v>46702</v>
      </c>
      <c r="C173" t="s">
        <v>70</v>
      </c>
      <c r="D173" s="34" t="s">
        <v>110</v>
      </c>
    </row>
    <row r="174" spans="1:4" x14ac:dyDescent="0.25">
      <c r="A174" s="5">
        <f t="shared" si="11"/>
        <v>46746</v>
      </c>
      <c r="B174" s="3">
        <f>DATE(C161,12,25)</f>
        <v>46746</v>
      </c>
      <c r="C174" t="s">
        <v>71</v>
      </c>
      <c r="D174" s="34" t="s">
        <v>111</v>
      </c>
    </row>
    <row r="175" spans="1:4" s="37" customFormat="1" ht="15.75" thickBot="1" x14ac:dyDescent="0.3">
      <c r="A175" s="35">
        <f t="shared" si="11"/>
        <v>46747</v>
      </c>
      <c r="B175" s="36">
        <f>DATE(C161,12,26)</f>
        <v>46747</v>
      </c>
      <c r="C175" s="37" t="s">
        <v>72</v>
      </c>
      <c r="D175" s="38" t="s">
        <v>112</v>
      </c>
    </row>
    <row r="176" spans="1:4" s="30" customFormat="1" x14ac:dyDescent="0.25">
      <c r="B176" s="31"/>
      <c r="C176" s="32">
        <f>C161+1</f>
        <v>2028</v>
      </c>
      <c r="D176" s="33"/>
    </row>
    <row r="177" spans="1:4" x14ac:dyDescent="0.25">
      <c r="A177" s="5">
        <f>B177</f>
        <v>46753</v>
      </c>
      <c r="B177" s="3">
        <f>DATE(C176,1,1)</f>
        <v>46753</v>
      </c>
      <c r="C177" t="s">
        <v>61</v>
      </c>
      <c r="D177" s="34" t="s">
        <v>98</v>
      </c>
    </row>
    <row r="178" spans="1:4" x14ac:dyDescent="0.25">
      <c r="A178" s="5">
        <f t="shared" ref="A178:A190" si="12">B178</f>
        <v>46804</v>
      </c>
      <c r="B178" s="3">
        <f>DATE(C176,2,1+7*3)-WEEKDAY(DATE(C176,2,8-2))</f>
        <v>46804</v>
      </c>
      <c r="C178" t="s">
        <v>62</v>
      </c>
      <c r="D178" s="34" t="s">
        <v>99</v>
      </c>
    </row>
    <row r="179" spans="1:4" x14ac:dyDescent="0.25">
      <c r="A179" s="5">
        <f t="shared" si="12"/>
        <v>46857</v>
      </c>
      <c r="B179" s="3">
        <f>IF(B180-3&lt;0,"ADD EASTER MONDAY DATE",B180-3)</f>
        <v>46857</v>
      </c>
      <c r="C179" t="s">
        <v>63</v>
      </c>
      <c r="D179" s="34" t="s">
        <v>100</v>
      </c>
    </row>
    <row r="180" spans="1:4" x14ac:dyDescent="0.25">
      <c r="A180" s="5">
        <f t="shared" si="12"/>
        <v>46860</v>
      </c>
      <c r="B180" s="3">
        <f>(DOLLAR(("4/"&amp;C176)/7+MOD(19*MOD(C176,19)-7,30)*14%,)*7-6)+1</f>
        <v>46860</v>
      </c>
      <c r="C180" t="s">
        <v>64</v>
      </c>
      <c r="D180" s="34" t="s">
        <v>101</v>
      </c>
    </row>
    <row r="181" spans="1:4" x14ac:dyDescent="0.25">
      <c r="A181" s="5">
        <f t="shared" si="12"/>
        <v>46895</v>
      </c>
      <c r="B181" s="3">
        <f>DATE(C176,5,25)-WEEKDAY(DATE(C176,5,25)-2)</f>
        <v>46895</v>
      </c>
      <c r="C181" t="s">
        <v>65</v>
      </c>
      <c r="D181" s="34" t="s">
        <v>102</v>
      </c>
    </row>
    <row r="182" spans="1:4" x14ac:dyDescent="0.25">
      <c r="A182" s="5">
        <f t="shared" si="12"/>
        <v>46928</v>
      </c>
      <c r="B182" s="3">
        <f>DATE(C176,6,24)</f>
        <v>46928</v>
      </c>
      <c r="C182" t="s">
        <v>73</v>
      </c>
      <c r="D182" s="34" t="s">
        <v>103</v>
      </c>
    </row>
    <row r="183" spans="1:4" x14ac:dyDescent="0.25">
      <c r="A183" s="5">
        <f t="shared" si="12"/>
        <v>46935</v>
      </c>
      <c r="B183" s="3">
        <f>DATE(C176,7,1)</f>
        <v>46935</v>
      </c>
      <c r="C183" t="s">
        <v>66</v>
      </c>
      <c r="D183" s="34" t="s">
        <v>104</v>
      </c>
    </row>
    <row r="184" spans="1:4" x14ac:dyDescent="0.25">
      <c r="A184" s="5">
        <f t="shared" si="12"/>
        <v>46972</v>
      </c>
      <c r="B184" s="3">
        <f>DATE(C176,8,1+7*1)-WEEKDAY(DATE(C176,8,8-2))</f>
        <v>46972</v>
      </c>
      <c r="C184" t="s">
        <v>67</v>
      </c>
      <c r="D184" s="34" t="s">
        <v>105</v>
      </c>
    </row>
    <row r="185" spans="1:4" x14ac:dyDescent="0.25">
      <c r="A185" s="5">
        <f t="shared" si="12"/>
        <v>47000</v>
      </c>
      <c r="B185" s="3">
        <f>DATE(C176,9,1+7*1)-WEEKDAY(DATE(C176,9,8-2))</f>
        <v>47000</v>
      </c>
      <c r="C185" t="s">
        <v>68</v>
      </c>
      <c r="D185" s="34" t="s">
        <v>106</v>
      </c>
    </row>
    <row r="186" spans="1:4" x14ac:dyDescent="0.25">
      <c r="A186" s="5">
        <f t="shared" si="12"/>
        <v>47026</v>
      </c>
      <c r="B186" s="3">
        <f>DATE(C176,9,30)</f>
        <v>47026</v>
      </c>
      <c r="C186" t="s">
        <v>107</v>
      </c>
      <c r="D186" s="34" t="s">
        <v>108</v>
      </c>
    </row>
    <row r="187" spans="1:4" x14ac:dyDescent="0.25">
      <c r="A187" s="5">
        <f t="shared" si="12"/>
        <v>47035</v>
      </c>
      <c r="B187" s="3">
        <f>DATE(C176,10,1+7*2)-WEEKDAY(DATE(C176,10,8-2))</f>
        <v>47035</v>
      </c>
      <c r="C187" t="s">
        <v>69</v>
      </c>
      <c r="D187" s="34" t="s">
        <v>109</v>
      </c>
    </row>
    <row r="188" spans="1:4" x14ac:dyDescent="0.25">
      <c r="A188" s="5">
        <f t="shared" si="12"/>
        <v>47068</v>
      </c>
      <c r="B188" s="3">
        <f>DATE(C176,11,11)</f>
        <v>47068</v>
      </c>
      <c r="C188" t="s">
        <v>70</v>
      </c>
      <c r="D188" s="34" t="s">
        <v>110</v>
      </c>
    </row>
    <row r="189" spans="1:4" x14ac:dyDescent="0.25">
      <c r="A189" s="5">
        <f t="shared" si="12"/>
        <v>47112</v>
      </c>
      <c r="B189" s="3">
        <f>DATE(C176,12,25)</f>
        <v>47112</v>
      </c>
      <c r="C189" t="s">
        <v>71</v>
      </c>
      <c r="D189" s="34" t="s">
        <v>111</v>
      </c>
    </row>
    <row r="190" spans="1:4" s="37" customFormat="1" ht="15.75" thickBot="1" x14ac:dyDescent="0.3">
      <c r="A190" s="35">
        <f t="shared" si="12"/>
        <v>47113</v>
      </c>
      <c r="B190" s="36">
        <f>DATE(C176,12,26)</f>
        <v>47113</v>
      </c>
      <c r="C190" s="37" t="s">
        <v>72</v>
      </c>
      <c r="D190" s="38" t="s">
        <v>112</v>
      </c>
    </row>
    <row r="191" spans="1:4" s="30" customFormat="1" x14ac:dyDescent="0.25">
      <c r="B191" s="31"/>
      <c r="C191" s="32">
        <f>C176+1</f>
        <v>2029</v>
      </c>
      <c r="D191" s="33"/>
    </row>
    <row r="192" spans="1:4" x14ac:dyDescent="0.25">
      <c r="A192" s="5">
        <f>B192</f>
        <v>47119</v>
      </c>
      <c r="B192" s="3">
        <f>DATE(C191,1,1)</f>
        <v>47119</v>
      </c>
      <c r="C192" t="s">
        <v>61</v>
      </c>
      <c r="D192" s="34" t="s">
        <v>98</v>
      </c>
    </row>
    <row r="193" spans="1:4" x14ac:dyDescent="0.25">
      <c r="A193" s="5">
        <f t="shared" ref="A193:A205" si="13">B193</f>
        <v>47168</v>
      </c>
      <c r="B193" s="3">
        <f>DATE(C191,2,1+7*3)-WEEKDAY(DATE(C191,2,8-2))</f>
        <v>47168</v>
      </c>
      <c r="C193" t="s">
        <v>62</v>
      </c>
      <c r="D193" s="34" t="s">
        <v>99</v>
      </c>
    </row>
    <row r="194" spans="1:4" x14ac:dyDescent="0.25">
      <c r="A194" s="5">
        <f t="shared" si="13"/>
        <v>47207</v>
      </c>
      <c r="B194" s="3">
        <f>IF(B195-3&lt;0,"ADD EASTER MONDAY DATE",B195-3)</f>
        <v>47207</v>
      </c>
      <c r="C194" t="s">
        <v>63</v>
      </c>
      <c r="D194" s="34" t="s">
        <v>100</v>
      </c>
    </row>
    <row r="195" spans="1:4" x14ac:dyDescent="0.25">
      <c r="A195" s="5">
        <f t="shared" si="13"/>
        <v>47210</v>
      </c>
      <c r="B195" s="3">
        <f>(DOLLAR(("4/"&amp;C191)/7+MOD(19*MOD(C191,19)-7,30)*14%,)*7-6)+1</f>
        <v>47210</v>
      </c>
      <c r="C195" t="s">
        <v>64</v>
      </c>
      <c r="D195" s="34" t="s">
        <v>101</v>
      </c>
    </row>
    <row r="196" spans="1:4" x14ac:dyDescent="0.25">
      <c r="A196" s="5">
        <f t="shared" si="13"/>
        <v>47259</v>
      </c>
      <c r="B196" s="3">
        <f>DATE(C191,5,25)-WEEKDAY(DATE(C191,5,25)-2)</f>
        <v>47259</v>
      </c>
      <c r="C196" t="s">
        <v>65</v>
      </c>
      <c r="D196" s="34" t="s">
        <v>102</v>
      </c>
    </row>
    <row r="197" spans="1:4" x14ac:dyDescent="0.25">
      <c r="A197" s="5">
        <f t="shared" si="13"/>
        <v>47293</v>
      </c>
      <c r="B197" s="3">
        <f>DATE(C191,6,24)</f>
        <v>47293</v>
      </c>
      <c r="C197" t="s">
        <v>73</v>
      </c>
      <c r="D197" s="34" t="s">
        <v>103</v>
      </c>
    </row>
    <row r="198" spans="1:4" x14ac:dyDescent="0.25">
      <c r="A198" s="5">
        <f t="shared" si="13"/>
        <v>47300</v>
      </c>
      <c r="B198" s="3">
        <f>DATE(C191,7,1)</f>
        <v>47300</v>
      </c>
      <c r="C198" t="s">
        <v>66</v>
      </c>
      <c r="D198" s="34" t="s">
        <v>104</v>
      </c>
    </row>
    <row r="199" spans="1:4" x14ac:dyDescent="0.25">
      <c r="A199" s="5">
        <f t="shared" si="13"/>
        <v>47336</v>
      </c>
      <c r="B199" s="3">
        <f>DATE(C191,8,1+7*1)-WEEKDAY(DATE(C191,8,8-2))</f>
        <v>47336</v>
      </c>
      <c r="C199" t="s">
        <v>67</v>
      </c>
      <c r="D199" s="34" t="s">
        <v>105</v>
      </c>
    </row>
    <row r="200" spans="1:4" x14ac:dyDescent="0.25">
      <c r="A200" s="5">
        <f t="shared" si="13"/>
        <v>47364</v>
      </c>
      <c r="B200" s="3">
        <f>DATE(C191,9,1+7*1)-WEEKDAY(DATE(C191,9,8-2))</f>
        <v>47364</v>
      </c>
      <c r="C200" t="s">
        <v>68</v>
      </c>
      <c r="D200" s="34" t="s">
        <v>106</v>
      </c>
    </row>
    <row r="201" spans="1:4" x14ac:dyDescent="0.25">
      <c r="A201" s="5">
        <f t="shared" si="13"/>
        <v>47391</v>
      </c>
      <c r="B201" s="3">
        <f>DATE(C191,9,30)</f>
        <v>47391</v>
      </c>
      <c r="C201" t="s">
        <v>107</v>
      </c>
      <c r="D201" s="34" t="s">
        <v>108</v>
      </c>
    </row>
    <row r="202" spans="1:4" x14ac:dyDescent="0.25">
      <c r="A202" s="5">
        <f t="shared" si="13"/>
        <v>47399</v>
      </c>
      <c r="B202" s="3">
        <f>DATE(C191,10,1+7*2)-WEEKDAY(DATE(C191,10,8-2))</f>
        <v>47399</v>
      </c>
      <c r="C202" t="s">
        <v>69</v>
      </c>
      <c r="D202" s="34" t="s">
        <v>109</v>
      </c>
    </row>
    <row r="203" spans="1:4" x14ac:dyDescent="0.25">
      <c r="A203" s="5">
        <f t="shared" si="13"/>
        <v>47433</v>
      </c>
      <c r="B203" s="3">
        <f>DATE(C191,11,11)</f>
        <v>47433</v>
      </c>
      <c r="C203" t="s">
        <v>70</v>
      </c>
      <c r="D203" s="34" t="s">
        <v>110</v>
      </c>
    </row>
    <row r="204" spans="1:4" x14ac:dyDescent="0.25">
      <c r="A204" s="5">
        <f t="shared" si="13"/>
        <v>47477</v>
      </c>
      <c r="B204" s="3">
        <f>DATE(C191,12,25)</f>
        <v>47477</v>
      </c>
      <c r="C204" t="s">
        <v>71</v>
      </c>
      <c r="D204" s="34" t="s">
        <v>111</v>
      </c>
    </row>
    <row r="205" spans="1:4" s="37" customFormat="1" ht="15.75" thickBot="1" x14ac:dyDescent="0.3">
      <c r="A205" s="35">
        <f t="shared" si="13"/>
        <v>47478</v>
      </c>
      <c r="B205" s="36">
        <f>DATE(C191,12,26)</f>
        <v>47478</v>
      </c>
      <c r="C205" s="37" t="s">
        <v>72</v>
      </c>
      <c r="D205" s="38" t="s">
        <v>112</v>
      </c>
    </row>
    <row r="206" spans="1:4" s="30" customFormat="1" x14ac:dyDescent="0.25">
      <c r="B206" s="31"/>
      <c r="C206" s="32">
        <f>C191+1</f>
        <v>2030</v>
      </c>
      <c r="D206" s="33"/>
    </row>
    <row r="207" spans="1:4" x14ac:dyDescent="0.25">
      <c r="A207" s="5">
        <f>B207</f>
        <v>47484</v>
      </c>
      <c r="B207" s="3">
        <f>DATE(C206,1,1)</f>
        <v>47484</v>
      </c>
      <c r="C207" t="s">
        <v>61</v>
      </c>
      <c r="D207" s="34" t="s">
        <v>98</v>
      </c>
    </row>
    <row r="208" spans="1:4" x14ac:dyDescent="0.25">
      <c r="A208" s="5">
        <f t="shared" ref="A208:A220" si="14">B208</f>
        <v>47532</v>
      </c>
      <c r="B208" s="3">
        <f>DATE(C206,2,1+7*3)-WEEKDAY(DATE(C206,2,8-2))</f>
        <v>47532</v>
      </c>
      <c r="C208" t="s">
        <v>62</v>
      </c>
      <c r="D208" s="34" t="s">
        <v>99</v>
      </c>
    </row>
    <row r="209" spans="1:4" x14ac:dyDescent="0.25">
      <c r="A209" s="5">
        <f t="shared" si="14"/>
        <v>47592</v>
      </c>
      <c r="B209" s="3">
        <f>IF(B210-3&lt;0,"ADD EASTER MONDAY DATE",B210-3)</f>
        <v>47592</v>
      </c>
      <c r="C209" t="s">
        <v>63</v>
      </c>
      <c r="D209" s="34" t="s">
        <v>100</v>
      </c>
    </row>
    <row r="210" spans="1:4" x14ac:dyDescent="0.25">
      <c r="A210" s="5">
        <f t="shared" si="14"/>
        <v>47595</v>
      </c>
      <c r="B210" s="3">
        <f>(DOLLAR(("4/"&amp;C206)/7+MOD(19*MOD(C206,19)-7,30)*14%,)*7-6)+1</f>
        <v>47595</v>
      </c>
      <c r="C210" t="s">
        <v>64</v>
      </c>
      <c r="D210" s="34" t="s">
        <v>101</v>
      </c>
    </row>
    <row r="211" spans="1:4" x14ac:dyDescent="0.25">
      <c r="A211" s="5">
        <f t="shared" si="14"/>
        <v>47623</v>
      </c>
      <c r="B211" s="3">
        <f>DATE(C206,5,25)-WEEKDAY(DATE(C206,5,25)-2)</f>
        <v>47623</v>
      </c>
      <c r="C211" t="s">
        <v>65</v>
      </c>
      <c r="D211" s="34" t="s">
        <v>102</v>
      </c>
    </row>
    <row r="212" spans="1:4" x14ac:dyDescent="0.25">
      <c r="A212" s="5">
        <f t="shared" si="14"/>
        <v>47658</v>
      </c>
      <c r="B212" s="3">
        <f>DATE(C206,6,24)</f>
        <v>47658</v>
      </c>
      <c r="C212" t="s">
        <v>73</v>
      </c>
      <c r="D212" s="34" t="s">
        <v>103</v>
      </c>
    </row>
    <row r="213" spans="1:4" x14ac:dyDescent="0.25">
      <c r="A213" s="5">
        <f t="shared" si="14"/>
        <v>47665</v>
      </c>
      <c r="B213" s="3">
        <f>DATE(C206,7,1)</f>
        <v>47665</v>
      </c>
      <c r="C213" t="s">
        <v>66</v>
      </c>
      <c r="D213" s="34" t="s">
        <v>104</v>
      </c>
    </row>
    <row r="214" spans="1:4" x14ac:dyDescent="0.25">
      <c r="A214" s="5">
        <f t="shared" si="14"/>
        <v>47700</v>
      </c>
      <c r="B214" s="3">
        <f>DATE(C206,8,1+7*1)-WEEKDAY(DATE(C206,8,8-2))</f>
        <v>47700</v>
      </c>
      <c r="C214" t="s">
        <v>67</v>
      </c>
      <c r="D214" s="34" t="s">
        <v>105</v>
      </c>
    </row>
    <row r="215" spans="1:4" x14ac:dyDescent="0.25">
      <c r="A215" s="5">
        <f t="shared" si="14"/>
        <v>47728</v>
      </c>
      <c r="B215" s="3">
        <f>DATE(C206,9,1+7*1)-WEEKDAY(DATE(C206,9,8-2))</f>
        <v>47728</v>
      </c>
      <c r="C215" t="s">
        <v>68</v>
      </c>
      <c r="D215" s="34" t="s">
        <v>106</v>
      </c>
    </row>
    <row r="216" spans="1:4" x14ac:dyDescent="0.25">
      <c r="A216" s="5">
        <f t="shared" si="14"/>
        <v>47756</v>
      </c>
      <c r="B216" s="3">
        <f>DATE(C206,9,30)</f>
        <v>47756</v>
      </c>
      <c r="C216" t="s">
        <v>107</v>
      </c>
      <c r="D216" s="34" t="s">
        <v>108</v>
      </c>
    </row>
    <row r="217" spans="1:4" x14ac:dyDescent="0.25">
      <c r="A217" s="5">
        <f t="shared" si="14"/>
        <v>47770</v>
      </c>
      <c r="B217" s="3">
        <f>DATE(C206,10,1+7*2)-WEEKDAY(DATE(C206,10,8-2))</f>
        <v>47770</v>
      </c>
      <c r="C217" t="s">
        <v>69</v>
      </c>
      <c r="D217" s="34" t="s">
        <v>109</v>
      </c>
    </row>
    <row r="218" spans="1:4" x14ac:dyDescent="0.25">
      <c r="A218" s="5">
        <f t="shared" si="14"/>
        <v>47798</v>
      </c>
      <c r="B218" s="3">
        <f>DATE(C206,11,11)</f>
        <v>47798</v>
      </c>
      <c r="C218" t="s">
        <v>70</v>
      </c>
      <c r="D218" s="34" t="s">
        <v>110</v>
      </c>
    </row>
    <row r="219" spans="1:4" x14ac:dyDescent="0.25">
      <c r="A219" s="5">
        <f t="shared" si="14"/>
        <v>47842</v>
      </c>
      <c r="B219" s="3">
        <f>DATE(C206,12,25)</f>
        <v>47842</v>
      </c>
      <c r="C219" t="s">
        <v>71</v>
      </c>
      <c r="D219" s="34" t="s">
        <v>111</v>
      </c>
    </row>
    <row r="220" spans="1:4" s="37" customFormat="1" ht="15.75" thickBot="1" x14ac:dyDescent="0.3">
      <c r="A220" s="35">
        <f t="shared" si="14"/>
        <v>47843</v>
      </c>
      <c r="B220" s="36">
        <f>DATE(C206,12,26)</f>
        <v>47843</v>
      </c>
      <c r="C220" s="37" t="s">
        <v>72</v>
      </c>
      <c r="D220" s="38" t="s">
        <v>112</v>
      </c>
    </row>
    <row r="221" spans="1:4" s="30" customFormat="1" x14ac:dyDescent="0.25">
      <c r="B221" s="31"/>
      <c r="C221" s="32">
        <f>C206+1</f>
        <v>2031</v>
      </c>
      <c r="D221" s="33"/>
    </row>
    <row r="222" spans="1:4" x14ac:dyDescent="0.25">
      <c r="A222" s="5">
        <f>B222</f>
        <v>47849</v>
      </c>
      <c r="B222" s="3">
        <f>DATE(C221,1,1)</f>
        <v>47849</v>
      </c>
      <c r="C222" t="s">
        <v>61</v>
      </c>
      <c r="D222" s="34" t="s">
        <v>98</v>
      </c>
    </row>
    <row r="223" spans="1:4" x14ac:dyDescent="0.25">
      <c r="A223" s="5">
        <f t="shared" ref="A223:A235" si="15">B223</f>
        <v>47896</v>
      </c>
      <c r="B223" s="3">
        <f>DATE(C221,2,1+7*3)-WEEKDAY(DATE(C221,2,8-2))</f>
        <v>47896</v>
      </c>
      <c r="C223" t="s">
        <v>62</v>
      </c>
      <c r="D223" s="34" t="s">
        <v>99</v>
      </c>
    </row>
    <row r="224" spans="1:4" x14ac:dyDescent="0.25">
      <c r="A224" s="5">
        <f t="shared" si="15"/>
        <v>47949</v>
      </c>
      <c r="B224" s="3">
        <f>IF(B225-3&lt;0,"ADD EASTER MONDAY DATE",B225-3)</f>
        <v>47949</v>
      </c>
      <c r="C224" t="s">
        <v>63</v>
      </c>
      <c r="D224" s="34" t="s">
        <v>100</v>
      </c>
    </row>
    <row r="225" spans="1:4" x14ac:dyDescent="0.25">
      <c r="A225" s="5">
        <f t="shared" si="15"/>
        <v>47952</v>
      </c>
      <c r="B225" s="3">
        <f>(DOLLAR(("4/"&amp;C221)/7+MOD(19*MOD(C221,19)-7,30)*14%,)*7-6)+1</f>
        <v>47952</v>
      </c>
      <c r="C225" t="s">
        <v>64</v>
      </c>
      <c r="D225" s="34" t="s">
        <v>101</v>
      </c>
    </row>
    <row r="226" spans="1:4" x14ac:dyDescent="0.25">
      <c r="A226" s="5">
        <f t="shared" si="15"/>
        <v>47987</v>
      </c>
      <c r="B226" s="3">
        <f>DATE(C221,5,25)-WEEKDAY(DATE(C221,5,25)-2)</f>
        <v>47987</v>
      </c>
      <c r="C226" t="s">
        <v>65</v>
      </c>
      <c r="D226" s="34" t="s">
        <v>102</v>
      </c>
    </row>
    <row r="227" spans="1:4" x14ac:dyDescent="0.25">
      <c r="A227" s="5">
        <f t="shared" si="15"/>
        <v>48023</v>
      </c>
      <c r="B227" s="3">
        <f>DATE(C221,6,24)</f>
        <v>48023</v>
      </c>
      <c r="C227" t="s">
        <v>73</v>
      </c>
      <c r="D227" s="34" t="s">
        <v>103</v>
      </c>
    </row>
    <row r="228" spans="1:4" x14ac:dyDescent="0.25">
      <c r="A228" s="5">
        <f t="shared" si="15"/>
        <v>48030</v>
      </c>
      <c r="B228" s="3">
        <f>DATE(C221,7,1)</f>
        <v>48030</v>
      </c>
      <c r="C228" t="s">
        <v>66</v>
      </c>
      <c r="D228" s="34" t="s">
        <v>104</v>
      </c>
    </row>
    <row r="229" spans="1:4" x14ac:dyDescent="0.25">
      <c r="A229" s="5">
        <f t="shared" si="15"/>
        <v>48064</v>
      </c>
      <c r="B229" s="3">
        <f>DATE(C221,8,1+7*1)-WEEKDAY(DATE(C221,8,8-2))</f>
        <v>48064</v>
      </c>
      <c r="C229" t="s">
        <v>67</v>
      </c>
      <c r="D229" s="34" t="s">
        <v>105</v>
      </c>
    </row>
    <row r="230" spans="1:4" x14ac:dyDescent="0.25">
      <c r="A230" s="5">
        <f t="shared" si="15"/>
        <v>48092</v>
      </c>
      <c r="B230" s="3">
        <f>DATE(C221,9,1+7*1)-WEEKDAY(DATE(C221,9,8-2))</f>
        <v>48092</v>
      </c>
      <c r="C230" t="s">
        <v>68</v>
      </c>
      <c r="D230" s="34" t="s">
        <v>106</v>
      </c>
    </row>
    <row r="231" spans="1:4" x14ac:dyDescent="0.25">
      <c r="A231" s="5">
        <f t="shared" si="15"/>
        <v>48121</v>
      </c>
      <c r="B231" s="3">
        <f>DATE(C221,9,30)</f>
        <v>48121</v>
      </c>
      <c r="C231" t="s">
        <v>107</v>
      </c>
      <c r="D231" s="34" t="s">
        <v>108</v>
      </c>
    </row>
    <row r="232" spans="1:4" x14ac:dyDescent="0.25">
      <c r="A232" s="5">
        <f t="shared" si="15"/>
        <v>48134</v>
      </c>
      <c r="B232" s="3">
        <f>DATE(C221,10,1+7*2)-WEEKDAY(DATE(C221,10,8-2))</f>
        <v>48134</v>
      </c>
      <c r="C232" t="s">
        <v>69</v>
      </c>
      <c r="D232" s="34" t="s">
        <v>109</v>
      </c>
    </row>
    <row r="233" spans="1:4" x14ac:dyDescent="0.25">
      <c r="A233" s="5">
        <f t="shared" si="15"/>
        <v>48163</v>
      </c>
      <c r="B233" s="3">
        <f>DATE(C221,11,11)</f>
        <v>48163</v>
      </c>
      <c r="C233" t="s">
        <v>70</v>
      </c>
      <c r="D233" s="34" t="s">
        <v>110</v>
      </c>
    </row>
    <row r="234" spans="1:4" x14ac:dyDescent="0.25">
      <c r="A234" s="5">
        <f t="shared" si="15"/>
        <v>48207</v>
      </c>
      <c r="B234" s="3">
        <f>DATE(C221,12,25)</f>
        <v>48207</v>
      </c>
      <c r="C234" t="s">
        <v>71</v>
      </c>
      <c r="D234" s="34" t="s">
        <v>111</v>
      </c>
    </row>
    <row r="235" spans="1:4" s="37" customFormat="1" ht="15.75" thickBot="1" x14ac:dyDescent="0.3">
      <c r="A235" s="35">
        <f t="shared" si="15"/>
        <v>48208</v>
      </c>
      <c r="B235" s="36">
        <f>DATE(C221,12,26)</f>
        <v>48208</v>
      </c>
      <c r="C235" s="37" t="s">
        <v>72</v>
      </c>
      <c r="D235" s="38" t="s">
        <v>112</v>
      </c>
    </row>
    <row r="236" spans="1:4" s="30" customFormat="1" x14ac:dyDescent="0.25">
      <c r="B236" s="31"/>
      <c r="C236" s="32">
        <f>C221+1</f>
        <v>2032</v>
      </c>
      <c r="D236" s="33"/>
    </row>
    <row r="237" spans="1:4" x14ac:dyDescent="0.25">
      <c r="A237" s="5">
        <f>B237</f>
        <v>48214</v>
      </c>
      <c r="B237" s="3">
        <f>DATE(C236,1,1)</f>
        <v>48214</v>
      </c>
      <c r="C237" t="s">
        <v>61</v>
      </c>
      <c r="D237" s="34" t="s">
        <v>98</v>
      </c>
    </row>
    <row r="238" spans="1:4" x14ac:dyDescent="0.25">
      <c r="A238" s="5">
        <f t="shared" ref="A238:A250" si="16">B238</f>
        <v>48260</v>
      </c>
      <c r="B238" s="3">
        <f>DATE(C236,2,1+7*3)-WEEKDAY(DATE(C236,2,8-2))</f>
        <v>48260</v>
      </c>
      <c r="C238" t="s">
        <v>62</v>
      </c>
      <c r="D238" s="34" t="s">
        <v>99</v>
      </c>
    </row>
    <row r="239" spans="1:4" x14ac:dyDescent="0.25">
      <c r="A239" s="5">
        <f t="shared" si="16"/>
        <v>48299</v>
      </c>
      <c r="B239" s="3">
        <f>IF(B240-3&lt;0,"ADD EASTER MONDAY DATE",B240-3)</f>
        <v>48299</v>
      </c>
      <c r="C239" t="s">
        <v>63</v>
      </c>
      <c r="D239" s="34" t="s">
        <v>100</v>
      </c>
    </row>
    <row r="240" spans="1:4" x14ac:dyDescent="0.25">
      <c r="A240" s="5">
        <f t="shared" si="16"/>
        <v>48302</v>
      </c>
      <c r="B240" s="3">
        <f>(DOLLAR(("4/"&amp;C236)/7+MOD(19*MOD(C236,19)-7,30)*14%,)*7-6)+1</f>
        <v>48302</v>
      </c>
      <c r="C240" t="s">
        <v>64</v>
      </c>
      <c r="D240" s="34" t="s">
        <v>101</v>
      </c>
    </row>
    <row r="241" spans="1:4" x14ac:dyDescent="0.25">
      <c r="A241" s="5">
        <f t="shared" si="16"/>
        <v>48358</v>
      </c>
      <c r="B241" s="3">
        <f>DATE(C236,5,25)-WEEKDAY(DATE(C236,5,25)-2)</f>
        <v>48358</v>
      </c>
      <c r="C241" t="s">
        <v>65</v>
      </c>
      <c r="D241" s="34" t="s">
        <v>102</v>
      </c>
    </row>
    <row r="242" spans="1:4" x14ac:dyDescent="0.25">
      <c r="A242" s="5">
        <f t="shared" si="16"/>
        <v>48389</v>
      </c>
      <c r="B242" s="3">
        <f>DATE(C236,6,24)</f>
        <v>48389</v>
      </c>
      <c r="C242" t="s">
        <v>73</v>
      </c>
      <c r="D242" s="34" t="s">
        <v>103</v>
      </c>
    </row>
    <row r="243" spans="1:4" x14ac:dyDescent="0.25">
      <c r="A243" s="5">
        <f t="shared" si="16"/>
        <v>48396</v>
      </c>
      <c r="B243" s="3">
        <f>DATE(C236,7,1)</f>
        <v>48396</v>
      </c>
      <c r="C243" t="s">
        <v>66</v>
      </c>
      <c r="D243" s="34" t="s">
        <v>104</v>
      </c>
    </row>
    <row r="244" spans="1:4" x14ac:dyDescent="0.25">
      <c r="A244" s="5">
        <f t="shared" si="16"/>
        <v>48428</v>
      </c>
      <c r="B244" s="3">
        <f>DATE(C236,8,1+7*1)-WEEKDAY(DATE(C236,8,8-2))</f>
        <v>48428</v>
      </c>
      <c r="C244" t="s">
        <v>67</v>
      </c>
      <c r="D244" s="34" t="s">
        <v>105</v>
      </c>
    </row>
    <row r="245" spans="1:4" x14ac:dyDescent="0.25">
      <c r="A245" s="5">
        <f t="shared" si="16"/>
        <v>48463</v>
      </c>
      <c r="B245" s="3">
        <f>DATE(C236,9,1+7*1)-WEEKDAY(DATE(C236,9,8-2))</f>
        <v>48463</v>
      </c>
      <c r="C245" t="s">
        <v>68</v>
      </c>
      <c r="D245" s="34" t="s">
        <v>106</v>
      </c>
    </row>
    <row r="246" spans="1:4" x14ac:dyDescent="0.25">
      <c r="A246" s="5">
        <f t="shared" si="16"/>
        <v>48487</v>
      </c>
      <c r="B246" s="3">
        <f>DATE(C236,9,30)</f>
        <v>48487</v>
      </c>
      <c r="C246" t="s">
        <v>107</v>
      </c>
      <c r="D246" s="34" t="s">
        <v>108</v>
      </c>
    </row>
    <row r="247" spans="1:4" x14ac:dyDescent="0.25">
      <c r="A247" s="5">
        <f t="shared" si="16"/>
        <v>48498</v>
      </c>
      <c r="B247" s="3">
        <f>DATE(C236,10,1+7*2)-WEEKDAY(DATE(C236,10,8-2))</f>
        <v>48498</v>
      </c>
      <c r="C247" t="s">
        <v>69</v>
      </c>
      <c r="D247" s="34" t="s">
        <v>109</v>
      </c>
    </row>
    <row r="248" spans="1:4" x14ac:dyDescent="0.25">
      <c r="A248" s="5">
        <f t="shared" si="16"/>
        <v>48529</v>
      </c>
      <c r="B248" s="3">
        <f>DATE(C236,11,11)</f>
        <v>48529</v>
      </c>
      <c r="C248" t="s">
        <v>70</v>
      </c>
      <c r="D248" s="34" t="s">
        <v>110</v>
      </c>
    </row>
    <row r="249" spans="1:4" x14ac:dyDescent="0.25">
      <c r="A249" s="5">
        <f t="shared" si="16"/>
        <v>48573</v>
      </c>
      <c r="B249" s="3">
        <f>DATE(C236,12,25)</f>
        <v>48573</v>
      </c>
      <c r="C249" t="s">
        <v>71</v>
      </c>
      <c r="D249" s="34" t="s">
        <v>111</v>
      </c>
    </row>
    <row r="250" spans="1:4" s="37" customFormat="1" ht="15.75" thickBot="1" x14ac:dyDescent="0.3">
      <c r="A250" s="35">
        <f t="shared" si="16"/>
        <v>48574</v>
      </c>
      <c r="B250" s="36">
        <f>DATE(C236,12,26)</f>
        <v>48574</v>
      </c>
      <c r="C250" s="37" t="s">
        <v>72</v>
      </c>
      <c r="D250" s="38" t="s">
        <v>112</v>
      </c>
    </row>
    <row r="251" spans="1:4" s="30" customFormat="1" x14ac:dyDescent="0.25">
      <c r="B251" s="31"/>
      <c r="C251" s="32">
        <f>C236+1</f>
        <v>2033</v>
      </c>
      <c r="D251" s="33"/>
    </row>
    <row r="252" spans="1:4" x14ac:dyDescent="0.25">
      <c r="A252" s="5">
        <f>B252</f>
        <v>48580</v>
      </c>
      <c r="B252" s="3">
        <f>DATE(C251,1,1)</f>
        <v>48580</v>
      </c>
      <c r="C252" t="s">
        <v>61</v>
      </c>
      <c r="D252" s="34" t="s">
        <v>98</v>
      </c>
    </row>
    <row r="253" spans="1:4" x14ac:dyDescent="0.25">
      <c r="A253" s="5">
        <f t="shared" ref="A253:A265" si="17">B253</f>
        <v>48631</v>
      </c>
      <c r="B253" s="3">
        <f>DATE(C251,2,1+7*3)-WEEKDAY(DATE(C251,2,8-2))</f>
        <v>48631</v>
      </c>
      <c r="C253" t="s">
        <v>62</v>
      </c>
      <c r="D253" s="34" t="s">
        <v>99</v>
      </c>
    </row>
    <row r="254" spans="1:4" x14ac:dyDescent="0.25">
      <c r="A254" s="5">
        <f t="shared" si="17"/>
        <v>48684</v>
      </c>
      <c r="B254" s="3">
        <f>IF(B255-3&lt;0,"ADD EASTER MONDAY DATE",B255-3)</f>
        <v>48684</v>
      </c>
      <c r="C254" t="s">
        <v>63</v>
      </c>
      <c r="D254" s="34" t="s">
        <v>100</v>
      </c>
    </row>
    <row r="255" spans="1:4" x14ac:dyDescent="0.25">
      <c r="A255" s="5">
        <f t="shared" si="17"/>
        <v>48687</v>
      </c>
      <c r="B255" s="3">
        <f>(DOLLAR(("4/"&amp;C251)/7+MOD(19*MOD(C251,19)-7,30)*14%,)*7-6)+1</f>
        <v>48687</v>
      </c>
      <c r="C255" t="s">
        <v>64</v>
      </c>
      <c r="D255" s="34" t="s">
        <v>101</v>
      </c>
    </row>
    <row r="256" spans="1:4" x14ac:dyDescent="0.25">
      <c r="A256" s="5">
        <f t="shared" si="17"/>
        <v>48722</v>
      </c>
      <c r="B256" s="3">
        <f>DATE(C251,5,25)-WEEKDAY(DATE(C251,5,25)-2)</f>
        <v>48722</v>
      </c>
      <c r="C256" t="s">
        <v>65</v>
      </c>
      <c r="D256" s="34" t="s">
        <v>102</v>
      </c>
    </row>
    <row r="257" spans="1:4" x14ac:dyDescent="0.25">
      <c r="A257" s="5">
        <f t="shared" si="17"/>
        <v>48754</v>
      </c>
      <c r="B257" s="3">
        <f>DATE(C251,6,24)</f>
        <v>48754</v>
      </c>
      <c r="C257" t="s">
        <v>73</v>
      </c>
      <c r="D257" s="34" t="s">
        <v>103</v>
      </c>
    </row>
    <row r="258" spans="1:4" x14ac:dyDescent="0.25">
      <c r="A258" s="5">
        <f t="shared" si="17"/>
        <v>48761</v>
      </c>
      <c r="B258" s="3">
        <f>DATE(C251,7,1)</f>
        <v>48761</v>
      </c>
      <c r="C258" t="s">
        <v>66</v>
      </c>
      <c r="D258" s="34" t="s">
        <v>104</v>
      </c>
    </row>
    <row r="259" spans="1:4" x14ac:dyDescent="0.25">
      <c r="A259" s="5">
        <f t="shared" si="17"/>
        <v>48792</v>
      </c>
      <c r="B259" s="3">
        <f>DATE(C251,8,1+7*1)-WEEKDAY(DATE(C251,8,8-2))</f>
        <v>48792</v>
      </c>
      <c r="C259" t="s">
        <v>67</v>
      </c>
      <c r="D259" s="34" t="s">
        <v>105</v>
      </c>
    </row>
    <row r="260" spans="1:4" x14ac:dyDescent="0.25">
      <c r="A260" s="5">
        <f t="shared" si="17"/>
        <v>48827</v>
      </c>
      <c r="B260" s="3">
        <f>DATE(C251,9,1+7*1)-WEEKDAY(DATE(C251,9,8-2))</f>
        <v>48827</v>
      </c>
      <c r="C260" t="s">
        <v>68</v>
      </c>
      <c r="D260" s="34" t="s">
        <v>106</v>
      </c>
    </row>
    <row r="261" spans="1:4" x14ac:dyDescent="0.25">
      <c r="A261" s="5">
        <f t="shared" si="17"/>
        <v>48852</v>
      </c>
      <c r="B261" s="3">
        <f>DATE(C251,9,30)</f>
        <v>48852</v>
      </c>
      <c r="C261" t="s">
        <v>107</v>
      </c>
      <c r="D261" s="34" t="s">
        <v>108</v>
      </c>
    </row>
    <row r="262" spans="1:4" x14ac:dyDescent="0.25">
      <c r="A262" s="5">
        <f t="shared" si="17"/>
        <v>48862</v>
      </c>
      <c r="B262" s="3">
        <f>DATE(C251,10,1+7*2)-WEEKDAY(DATE(C251,10,8-2))</f>
        <v>48862</v>
      </c>
      <c r="C262" t="s">
        <v>69</v>
      </c>
      <c r="D262" s="34" t="s">
        <v>109</v>
      </c>
    </row>
    <row r="263" spans="1:4" x14ac:dyDescent="0.25">
      <c r="A263" s="5">
        <f t="shared" si="17"/>
        <v>48894</v>
      </c>
      <c r="B263" s="3">
        <f>DATE(C251,11,11)</f>
        <v>48894</v>
      </c>
      <c r="C263" t="s">
        <v>70</v>
      </c>
      <c r="D263" s="34" t="s">
        <v>110</v>
      </c>
    </row>
    <row r="264" spans="1:4" x14ac:dyDescent="0.25">
      <c r="A264" s="5">
        <f t="shared" si="17"/>
        <v>48938</v>
      </c>
      <c r="B264" s="3">
        <f>DATE(C251,12,25)</f>
        <v>48938</v>
      </c>
      <c r="C264" t="s">
        <v>71</v>
      </c>
      <c r="D264" s="34" t="s">
        <v>111</v>
      </c>
    </row>
    <row r="265" spans="1:4" s="37" customFormat="1" ht="15.75" thickBot="1" x14ac:dyDescent="0.3">
      <c r="A265" s="35">
        <f t="shared" si="17"/>
        <v>48939</v>
      </c>
      <c r="B265" s="36">
        <f>DATE(C251,12,26)</f>
        <v>48939</v>
      </c>
      <c r="C265" s="37" t="s">
        <v>72</v>
      </c>
      <c r="D265" s="38" t="s">
        <v>112</v>
      </c>
    </row>
    <row r="266" spans="1:4" s="30" customFormat="1" x14ac:dyDescent="0.25">
      <c r="B266" s="31"/>
      <c r="C266" s="32">
        <f>C251+1</f>
        <v>2034</v>
      </c>
      <c r="D266" s="33"/>
    </row>
    <row r="267" spans="1:4" x14ac:dyDescent="0.25">
      <c r="A267" s="5">
        <f>B267</f>
        <v>48945</v>
      </c>
      <c r="B267" s="3">
        <f>DATE(C266,1,1)</f>
        <v>48945</v>
      </c>
      <c r="C267" t="s">
        <v>61</v>
      </c>
      <c r="D267" s="34" t="s">
        <v>98</v>
      </c>
    </row>
    <row r="268" spans="1:4" x14ac:dyDescent="0.25">
      <c r="A268" s="5">
        <f t="shared" ref="A268:A280" si="18">B268</f>
        <v>48995</v>
      </c>
      <c r="B268" s="3">
        <f>DATE(C266,2,1+7*3)-WEEKDAY(DATE(C266,2,8-2))</f>
        <v>48995</v>
      </c>
      <c r="C268" t="s">
        <v>62</v>
      </c>
      <c r="D268" s="34" t="s">
        <v>99</v>
      </c>
    </row>
    <row r="269" spans="1:4" x14ac:dyDescent="0.25">
      <c r="A269" s="5">
        <f t="shared" si="18"/>
        <v>49041</v>
      </c>
      <c r="B269" s="3">
        <f>IF(B270-3&lt;0,"ADD EASTER MONDAY DATE",B270-3)</f>
        <v>49041</v>
      </c>
      <c r="C269" t="s">
        <v>63</v>
      </c>
      <c r="D269" s="34" t="s">
        <v>100</v>
      </c>
    </row>
    <row r="270" spans="1:4" x14ac:dyDescent="0.25">
      <c r="A270" s="5">
        <f t="shared" si="18"/>
        <v>49044</v>
      </c>
      <c r="B270" s="3">
        <f>(DOLLAR(("4/"&amp;C266)/7+MOD(19*MOD(C266,19)-7,30)*14%,)*7-6)+1</f>
        <v>49044</v>
      </c>
      <c r="C270" t="s">
        <v>64</v>
      </c>
      <c r="D270" s="34" t="s">
        <v>101</v>
      </c>
    </row>
    <row r="271" spans="1:4" x14ac:dyDescent="0.25">
      <c r="A271" s="5">
        <f t="shared" si="18"/>
        <v>49086</v>
      </c>
      <c r="B271" s="3">
        <f>DATE(C266,5,25)-WEEKDAY(DATE(C266,5,25)-2)</f>
        <v>49086</v>
      </c>
      <c r="C271" t="s">
        <v>65</v>
      </c>
      <c r="D271" s="34" t="s">
        <v>102</v>
      </c>
    </row>
    <row r="272" spans="1:4" x14ac:dyDescent="0.25">
      <c r="A272" s="5">
        <f t="shared" si="18"/>
        <v>49119</v>
      </c>
      <c r="B272" s="3">
        <f>DATE(C266,6,24)</f>
        <v>49119</v>
      </c>
      <c r="C272" t="s">
        <v>73</v>
      </c>
      <c r="D272" s="34" t="s">
        <v>103</v>
      </c>
    </row>
    <row r="273" spans="1:4" x14ac:dyDescent="0.25">
      <c r="A273" s="5">
        <f t="shared" si="18"/>
        <v>49126</v>
      </c>
      <c r="B273" s="3">
        <f>DATE(C266,7,1)</f>
        <v>49126</v>
      </c>
      <c r="C273" t="s">
        <v>66</v>
      </c>
      <c r="D273" s="34" t="s">
        <v>104</v>
      </c>
    </row>
    <row r="274" spans="1:4" x14ac:dyDescent="0.25">
      <c r="A274" s="5">
        <f t="shared" si="18"/>
        <v>49163</v>
      </c>
      <c r="B274" s="3">
        <f>DATE(C266,8,1+7*1)-WEEKDAY(DATE(C266,8,8-2))</f>
        <v>49163</v>
      </c>
      <c r="C274" t="s">
        <v>67</v>
      </c>
      <c r="D274" s="34" t="s">
        <v>105</v>
      </c>
    </row>
    <row r="275" spans="1:4" x14ac:dyDescent="0.25">
      <c r="A275" s="5">
        <f t="shared" si="18"/>
        <v>49191</v>
      </c>
      <c r="B275" s="3">
        <f>DATE(C266,9,1+7*1)-WEEKDAY(DATE(C266,9,8-2))</f>
        <v>49191</v>
      </c>
      <c r="C275" t="s">
        <v>68</v>
      </c>
      <c r="D275" s="34" t="s">
        <v>106</v>
      </c>
    </row>
    <row r="276" spans="1:4" x14ac:dyDescent="0.25">
      <c r="A276" s="5">
        <f t="shared" si="18"/>
        <v>49217</v>
      </c>
      <c r="B276" s="3">
        <f>DATE(C266,9,30)</f>
        <v>49217</v>
      </c>
      <c r="C276" t="s">
        <v>107</v>
      </c>
      <c r="D276" s="34" t="s">
        <v>108</v>
      </c>
    </row>
    <row r="277" spans="1:4" x14ac:dyDescent="0.25">
      <c r="A277" s="5">
        <f t="shared" si="18"/>
        <v>49226</v>
      </c>
      <c r="B277" s="3">
        <f>DATE(C266,10,1+7*2)-WEEKDAY(DATE(C266,10,8-2))</f>
        <v>49226</v>
      </c>
      <c r="C277" t="s">
        <v>69</v>
      </c>
      <c r="D277" s="34" t="s">
        <v>109</v>
      </c>
    </row>
    <row r="278" spans="1:4" x14ac:dyDescent="0.25">
      <c r="A278" s="5">
        <f t="shared" si="18"/>
        <v>49259</v>
      </c>
      <c r="B278" s="3">
        <f>DATE(C266,11,11)</f>
        <v>49259</v>
      </c>
      <c r="C278" t="s">
        <v>70</v>
      </c>
      <c r="D278" s="34" t="s">
        <v>110</v>
      </c>
    </row>
    <row r="279" spans="1:4" x14ac:dyDescent="0.25">
      <c r="A279" s="5">
        <f t="shared" si="18"/>
        <v>49303</v>
      </c>
      <c r="B279" s="3">
        <f>DATE(C266,12,25)</f>
        <v>49303</v>
      </c>
      <c r="C279" t="s">
        <v>71</v>
      </c>
      <c r="D279" s="34" t="s">
        <v>111</v>
      </c>
    </row>
    <row r="280" spans="1:4" s="37" customFormat="1" ht="15.75" thickBot="1" x14ac:dyDescent="0.3">
      <c r="A280" s="35">
        <f t="shared" si="18"/>
        <v>49304</v>
      </c>
      <c r="B280" s="36">
        <f>DATE(C266,12,26)</f>
        <v>49304</v>
      </c>
      <c r="C280" s="37" t="s">
        <v>72</v>
      </c>
      <c r="D280" s="38" t="s">
        <v>112</v>
      </c>
    </row>
    <row r="281" spans="1:4" s="30" customFormat="1" x14ac:dyDescent="0.25">
      <c r="B281" s="31"/>
      <c r="C281" s="32">
        <f>C266+1</f>
        <v>2035</v>
      </c>
      <c r="D281" s="33"/>
    </row>
    <row r="282" spans="1:4" x14ac:dyDescent="0.25">
      <c r="A282" s="5">
        <f>B282</f>
        <v>49310</v>
      </c>
      <c r="B282" s="3">
        <f>DATE(C281,1,1)</f>
        <v>49310</v>
      </c>
      <c r="C282" t="s">
        <v>61</v>
      </c>
      <c r="D282" s="34" t="s">
        <v>98</v>
      </c>
    </row>
    <row r="283" spans="1:4" x14ac:dyDescent="0.25">
      <c r="A283" s="5">
        <f t="shared" ref="A283:A295" si="19">B283</f>
        <v>49359</v>
      </c>
      <c r="B283" s="3">
        <f>DATE(C281,2,1+7*3)-WEEKDAY(DATE(C281,2,8-2))</f>
        <v>49359</v>
      </c>
      <c r="C283" t="s">
        <v>62</v>
      </c>
      <c r="D283" s="34" t="s">
        <v>99</v>
      </c>
    </row>
    <row r="284" spans="1:4" x14ac:dyDescent="0.25">
      <c r="A284" s="5">
        <f t="shared" si="19"/>
        <v>49391</v>
      </c>
      <c r="B284" s="3">
        <f>IF(B285-3&lt;0,"ADD EASTER MONDAY DATE",B285-3)</f>
        <v>49391</v>
      </c>
      <c r="C284" t="s">
        <v>63</v>
      </c>
      <c r="D284" s="34" t="s">
        <v>100</v>
      </c>
    </row>
    <row r="285" spans="1:4" x14ac:dyDescent="0.25">
      <c r="A285" s="5">
        <f t="shared" si="19"/>
        <v>49394</v>
      </c>
      <c r="B285" s="3">
        <f>(DOLLAR(("4/"&amp;C281)/7+MOD(19*MOD(C281,19)-7,30)*14%,)*7-6)+1</f>
        <v>49394</v>
      </c>
      <c r="C285" t="s">
        <v>64</v>
      </c>
      <c r="D285" s="34" t="s">
        <v>101</v>
      </c>
    </row>
    <row r="286" spans="1:4" x14ac:dyDescent="0.25">
      <c r="A286" s="5">
        <f t="shared" si="19"/>
        <v>49450</v>
      </c>
      <c r="B286" s="3">
        <f>DATE(C281,5,25)-WEEKDAY(DATE(C281,5,25)-2)</f>
        <v>49450</v>
      </c>
      <c r="C286" t="s">
        <v>65</v>
      </c>
      <c r="D286" s="34" t="s">
        <v>102</v>
      </c>
    </row>
    <row r="287" spans="1:4" x14ac:dyDescent="0.25">
      <c r="A287" s="5">
        <f t="shared" si="19"/>
        <v>49484</v>
      </c>
      <c r="B287" s="3">
        <f>DATE(C281,6,24)</f>
        <v>49484</v>
      </c>
      <c r="C287" t="s">
        <v>73</v>
      </c>
      <c r="D287" s="34" t="s">
        <v>103</v>
      </c>
    </row>
    <row r="288" spans="1:4" x14ac:dyDescent="0.25">
      <c r="A288" s="5">
        <f t="shared" si="19"/>
        <v>49491</v>
      </c>
      <c r="B288" s="3">
        <f>DATE(C281,7,1)</f>
        <v>49491</v>
      </c>
      <c r="C288" t="s">
        <v>66</v>
      </c>
      <c r="D288" s="34" t="s">
        <v>104</v>
      </c>
    </row>
    <row r="289" spans="1:4" x14ac:dyDescent="0.25">
      <c r="A289" s="5">
        <f t="shared" si="19"/>
        <v>49527</v>
      </c>
      <c r="B289" s="3">
        <f>DATE(C281,8,1+7*1)-WEEKDAY(DATE(C281,8,8-2))</f>
        <v>49527</v>
      </c>
      <c r="C289" t="s">
        <v>67</v>
      </c>
      <c r="D289" s="34" t="s">
        <v>105</v>
      </c>
    </row>
    <row r="290" spans="1:4" x14ac:dyDescent="0.25">
      <c r="A290" s="5">
        <f t="shared" si="19"/>
        <v>49555</v>
      </c>
      <c r="B290" s="3">
        <f>DATE(C281,9,1+7*1)-WEEKDAY(DATE(C281,9,8-2))</f>
        <v>49555</v>
      </c>
      <c r="C290" t="s">
        <v>68</v>
      </c>
      <c r="D290" s="34" t="s">
        <v>106</v>
      </c>
    </row>
    <row r="291" spans="1:4" x14ac:dyDescent="0.25">
      <c r="A291" s="5">
        <f t="shared" si="19"/>
        <v>49582</v>
      </c>
      <c r="B291" s="3">
        <f>DATE(C281,9,30)</f>
        <v>49582</v>
      </c>
      <c r="C291" t="s">
        <v>107</v>
      </c>
      <c r="D291" s="34" t="s">
        <v>108</v>
      </c>
    </row>
    <row r="292" spans="1:4" x14ac:dyDescent="0.25">
      <c r="A292" s="5">
        <f t="shared" si="19"/>
        <v>49590</v>
      </c>
      <c r="B292" s="3">
        <f>DATE(C281,10,1+7*2)-WEEKDAY(DATE(C281,10,8-2))</f>
        <v>49590</v>
      </c>
      <c r="C292" t="s">
        <v>69</v>
      </c>
      <c r="D292" s="34" t="s">
        <v>109</v>
      </c>
    </row>
    <row r="293" spans="1:4" x14ac:dyDescent="0.25">
      <c r="A293" s="5">
        <f t="shared" si="19"/>
        <v>49624</v>
      </c>
      <c r="B293" s="3">
        <f>DATE(C281,11,11)</f>
        <v>49624</v>
      </c>
      <c r="C293" t="s">
        <v>70</v>
      </c>
      <c r="D293" s="34" t="s">
        <v>110</v>
      </c>
    </row>
    <row r="294" spans="1:4" x14ac:dyDescent="0.25">
      <c r="A294" s="5">
        <f t="shared" si="19"/>
        <v>49668</v>
      </c>
      <c r="B294" s="3">
        <f>DATE(C281,12,25)</f>
        <v>49668</v>
      </c>
      <c r="C294" t="s">
        <v>71</v>
      </c>
      <c r="D294" s="34" t="s">
        <v>111</v>
      </c>
    </row>
    <row r="295" spans="1:4" s="37" customFormat="1" ht="15.75" thickBot="1" x14ac:dyDescent="0.3">
      <c r="A295" s="35">
        <f t="shared" si="19"/>
        <v>49669</v>
      </c>
      <c r="B295" s="36">
        <f>DATE(C281,12,26)</f>
        <v>49669</v>
      </c>
      <c r="C295" s="37" t="s">
        <v>72</v>
      </c>
      <c r="D295" s="38" t="s">
        <v>112</v>
      </c>
    </row>
    <row r="296" spans="1:4" s="30" customFormat="1" x14ac:dyDescent="0.25">
      <c r="B296" s="31"/>
      <c r="C296" s="32">
        <f>C281+1</f>
        <v>2036</v>
      </c>
      <c r="D296" s="33"/>
    </row>
    <row r="297" spans="1:4" x14ac:dyDescent="0.25">
      <c r="A297" s="5">
        <f>B297</f>
        <v>49675</v>
      </c>
      <c r="B297" s="3">
        <f>DATE(C296,1,1)</f>
        <v>49675</v>
      </c>
      <c r="C297" t="s">
        <v>61</v>
      </c>
      <c r="D297" s="34" t="s">
        <v>98</v>
      </c>
    </row>
    <row r="298" spans="1:4" x14ac:dyDescent="0.25">
      <c r="A298" s="5">
        <f t="shared" ref="A298:A310" si="20">B298</f>
        <v>49723</v>
      </c>
      <c r="B298" s="3">
        <f>DATE(C296,2,1+7*3)-WEEKDAY(DATE(C296,2,8-2))</f>
        <v>49723</v>
      </c>
      <c r="C298" t="s">
        <v>62</v>
      </c>
      <c r="D298" s="34" t="s">
        <v>99</v>
      </c>
    </row>
    <row r="299" spans="1:4" x14ac:dyDescent="0.25">
      <c r="A299" s="5">
        <f t="shared" si="20"/>
        <v>49776</v>
      </c>
      <c r="B299" s="3">
        <f>IF(B300-3&lt;0,"ADD EASTER MONDAY DATE",B300-3)</f>
        <v>49776</v>
      </c>
      <c r="C299" t="s">
        <v>63</v>
      </c>
      <c r="D299" s="34" t="s">
        <v>100</v>
      </c>
    </row>
    <row r="300" spans="1:4" x14ac:dyDescent="0.25">
      <c r="A300" s="5">
        <f t="shared" si="20"/>
        <v>49779</v>
      </c>
      <c r="B300" s="3">
        <f>(DOLLAR(("4/"&amp;C296)/7+MOD(19*MOD(C296,19)-7,30)*14%,)*7-6)+1</f>
        <v>49779</v>
      </c>
      <c r="C300" t="s">
        <v>64</v>
      </c>
      <c r="D300" s="34" t="s">
        <v>101</v>
      </c>
    </row>
    <row r="301" spans="1:4" x14ac:dyDescent="0.25">
      <c r="A301" s="5">
        <f t="shared" si="20"/>
        <v>49814</v>
      </c>
      <c r="B301" s="3">
        <f>DATE(C296,5,25)-WEEKDAY(DATE(C296,5,25)-2)</f>
        <v>49814</v>
      </c>
      <c r="C301" t="s">
        <v>65</v>
      </c>
      <c r="D301" s="34" t="s">
        <v>102</v>
      </c>
    </row>
    <row r="302" spans="1:4" x14ac:dyDescent="0.25">
      <c r="A302" s="5">
        <f t="shared" si="20"/>
        <v>49850</v>
      </c>
      <c r="B302" s="3">
        <f>DATE(C296,6,24)</f>
        <v>49850</v>
      </c>
      <c r="C302" t="s">
        <v>73</v>
      </c>
      <c r="D302" s="34" t="s">
        <v>103</v>
      </c>
    </row>
    <row r="303" spans="1:4" x14ac:dyDescent="0.25">
      <c r="A303" s="5">
        <f t="shared" si="20"/>
        <v>49857</v>
      </c>
      <c r="B303" s="3">
        <f>DATE(C296,7,1)</f>
        <v>49857</v>
      </c>
      <c r="C303" t="s">
        <v>66</v>
      </c>
      <c r="D303" s="34" t="s">
        <v>104</v>
      </c>
    </row>
    <row r="304" spans="1:4" x14ac:dyDescent="0.25">
      <c r="A304" s="5">
        <f t="shared" si="20"/>
        <v>49891</v>
      </c>
      <c r="B304" s="3">
        <f>DATE(C296,8,1+7*1)-WEEKDAY(DATE(C296,8,8-2))</f>
        <v>49891</v>
      </c>
      <c r="C304" t="s">
        <v>67</v>
      </c>
      <c r="D304" s="34" t="s">
        <v>105</v>
      </c>
    </row>
    <row r="305" spans="1:4" x14ac:dyDescent="0.25">
      <c r="A305" s="5">
        <f t="shared" si="20"/>
        <v>49919</v>
      </c>
      <c r="B305" s="3">
        <f>DATE(C296,9,1+7*1)-WEEKDAY(DATE(C296,9,8-2))</f>
        <v>49919</v>
      </c>
      <c r="C305" t="s">
        <v>68</v>
      </c>
      <c r="D305" s="34" t="s">
        <v>106</v>
      </c>
    </row>
    <row r="306" spans="1:4" x14ac:dyDescent="0.25">
      <c r="A306" s="5">
        <f t="shared" si="20"/>
        <v>49948</v>
      </c>
      <c r="B306" s="3">
        <f>DATE(C296,9,30)</f>
        <v>49948</v>
      </c>
      <c r="C306" t="s">
        <v>107</v>
      </c>
      <c r="D306" s="34" t="s">
        <v>108</v>
      </c>
    </row>
    <row r="307" spans="1:4" x14ac:dyDescent="0.25">
      <c r="A307" s="5">
        <f t="shared" si="20"/>
        <v>49961</v>
      </c>
      <c r="B307" s="3">
        <f>DATE(C296,10,1+7*2)-WEEKDAY(DATE(C296,10,8-2))</f>
        <v>49961</v>
      </c>
      <c r="C307" t="s">
        <v>69</v>
      </c>
      <c r="D307" s="34" t="s">
        <v>109</v>
      </c>
    </row>
    <row r="308" spans="1:4" x14ac:dyDescent="0.25">
      <c r="A308" s="5">
        <f t="shared" si="20"/>
        <v>49990</v>
      </c>
      <c r="B308" s="3">
        <f>DATE(C296,11,11)</f>
        <v>49990</v>
      </c>
      <c r="C308" t="s">
        <v>70</v>
      </c>
      <c r="D308" s="34" t="s">
        <v>110</v>
      </c>
    </row>
    <row r="309" spans="1:4" x14ac:dyDescent="0.25">
      <c r="A309" s="5">
        <f t="shared" si="20"/>
        <v>50034</v>
      </c>
      <c r="B309" s="3">
        <f>DATE(C296,12,25)</f>
        <v>50034</v>
      </c>
      <c r="C309" t="s">
        <v>71</v>
      </c>
      <c r="D309" s="34" t="s">
        <v>111</v>
      </c>
    </row>
    <row r="310" spans="1:4" s="37" customFormat="1" ht="15.75" thickBot="1" x14ac:dyDescent="0.3">
      <c r="A310" s="35">
        <f t="shared" si="20"/>
        <v>50035</v>
      </c>
      <c r="B310" s="36">
        <f>DATE(C296,12,26)</f>
        <v>50035</v>
      </c>
      <c r="C310" s="37" t="s">
        <v>72</v>
      </c>
      <c r="D310" s="38"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9" ma:contentTypeDescription="Create a new document." ma:contentTypeScope="" ma:versionID="1fefff1ec91855860b520f818380700b">
  <xsd:schema xmlns:xsd="http://www.w3.org/2001/XMLSchema" xmlns:xs="http://www.w3.org/2001/XMLSchema" xmlns:p="http://schemas.microsoft.com/office/2006/metadata/properties" xmlns:ns2="9cdb7451-f6bf-4ad9-8b9a-066c9dc2f437" targetNamespace="http://schemas.microsoft.com/office/2006/metadata/properties" ma:root="true" ma:fieldsID="d7804c70eb5eb254d1bed8b900f820a8" ns2:_="">
    <xsd:import namespace="9cdb7451-f6bf-4ad9-8b9a-066c9dc2f43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471ED9-7B3E-4404-905D-7CE070D7D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621770-D2E3-4AED-9C5C-2095997B1F5C}">
  <ds:schemaRefs>
    <ds:schemaRef ds:uri="http://schemas.microsoft.com/sharepoint/v3/contenttype/forms"/>
  </ds:schemaRefs>
</ds:datastoreItem>
</file>

<file path=customXml/itemProps3.xml><?xml version="1.0" encoding="utf-8"?>
<ds:datastoreItem xmlns:ds="http://schemas.openxmlformats.org/officeDocument/2006/customXml" ds:itemID="{D42F928C-33BA-481E-B3B6-9286DBAD3FB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Schedule</vt:lpstr>
      <vt:lpstr>Holidays</vt:lpstr>
      <vt:lpstr>Schedule!_Hlk49938364</vt:lpstr>
      <vt:lpstr>Schedule!Print_Area</vt:lpstr>
    </vt:vector>
  </TitlesOfParts>
  <Company>Leidos Canada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Brown</dc:creator>
  <cp:lastModifiedBy>David Comrie</cp:lastModifiedBy>
  <cp:lastPrinted>2020-04-30T20:36:45Z</cp:lastPrinted>
  <dcterms:created xsi:type="dcterms:W3CDTF">2018-04-11T19:16:35Z</dcterms:created>
  <dcterms:modified xsi:type="dcterms:W3CDTF">2021-09-17T16:03:53Z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ies>
</file>