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storm\Documents\NPA Relief\NPAs in Implementation\NPA 506\Deferral of Relief Date\"/>
    </mc:Choice>
  </mc:AlternateContent>
  <bookViews>
    <workbookView xWindow="0" yWindow="0" windowWidth="20490" windowHeight="8205"/>
  </bookViews>
  <sheets>
    <sheet name="23 April 2022 709 comms co-ord" sheetId="4" r:id="rId1"/>
    <sheet name="23 April 2022 Relief Date" sheetId="3" r:id="rId2"/>
    <sheet name="21 Nov 2020 Relief Date" sheetId="2" r:id="rId3"/>
    <sheet name="24 Nov 2018 Relief Date" sheetId="1" r:id="rId4"/>
  </sheets>
  <definedNames>
    <definedName name="_xlnm._FilterDatabase" localSheetId="2" hidden="1">'21 Nov 2020 Relief Date'!$A$6:$E$6</definedName>
    <definedName name="_xlnm._FilterDatabase" localSheetId="0" hidden="1">'23 April 2022 709 comms co-ord'!$A$6:$E$6</definedName>
    <definedName name="_xlnm._FilterDatabase" localSheetId="1" hidden="1">'23 April 2022 Relief Date'!$A$6:$E$6</definedName>
    <definedName name="_xlnm._FilterDatabase" localSheetId="3" hidden="1">'24 Nov 2018 Relief Date'!$A$1:$E$1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4" l="1"/>
  <c r="E74" i="4" s="1"/>
  <c r="D75" i="4" s="1"/>
  <c r="E75" i="4" s="1"/>
  <c r="D76" i="4" s="1"/>
  <c r="E76" i="4" s="1"/>
  <c r="D77" i="4" s="1"/>
  <c r="E77" i="4" s="1"/>
  <c r="D78" i="4" s="1"/>
  <c r="E78" i="4" s="1"/>
  <c r="E73" i="4"/>
  <c r="E72" i="4" s="1"/>
  <c r="D72" i="4" s="1"/>
  <c r="D59" i="4"/>
  <c r="E59" i="4" s="1"/>
  <c r="E58" i="4"/>
  <c r="E57" i="4"/>
  <c r="E56" i="4"/>
  <c r="E55" i="4"/>
  <c r="E54" i="4"/>
  <c r="E53" i="4"/>
  <c r="E52" i="4"/>
  <c r="E51" i="4"/>
  <c r="E50" i="4"/>
  <c r="E49" i="4"/>
  <c r="E48" i="4"/>
  <c r="E47" i="4"/>
  <c r="D46" i="4"/>
  <c r="D41" i="4"/>
  <c r="D40" i="4"/>
  <c r="D35" i="4"/>
  <c r="E35" i="4" s="1"/>
  <c r="D36" i="4" s="1"/>
  <c r="E36" i="4" s="1"/>
  <c r="D37" i="4" s="1"/>
  <c r="E37" i="4" s="1"/>
  <c r="D38" i="4" s="1"/>
  <c r="E38" i="4" s="1"/>
  <c r="D39" i="4" s="1"/>
  <c r="E64" i="4" l="1"/>
  <c r="D64" i="4" s="1"/>
  <c r="E68" i="4"/>
  <c r="E71" i="3"/>
  <c r="E70" i="3"/>
  <c r="D71" i="3"/>
  <c r="D70" i="3"/>
  <c r="E69" i="3"/>
  <c r="D69" i="3"/>
  <c r="E37" i="3"/>
  <c r="D36" i="3"/>
  <c r="D69" i="4" l="1"/>
  <c r="E69" i="4" s="1"/>
  <c r="D70" i="4" s="1"/>
  <c r="E70" i="4" s="1"/>
  <c r="D71" i="4" s="1"/>
  <c r="E71" i="4" s="1"/>
  <c r="D68" i="4"/>
  <c r="E63" i="4"/>
  <c r="E62" i="4" s="1"/>
  <c r="E61" i="4" s="1"/>
  <c r="E46" i="4"/>
  <c r="D65" i="4"/>
  <c r="E65" i="4" s="1"/>
  <c r="D66" i="4" s="1"/>
  <c r="E66" i="4" s="1"/>
  <c r="D67" i="4" s="1"/>
  <c r="E67" i="4" s="1"/>
  <c r="E40" i="3"/>
  <c r="D40" i="3"/>
  <c r="D41" i="3"/>
  <c r="E41" i="3"/>
  <c r="D42" i="3" s="1"/>
  <c r="D43" i="3"/>
  <c r="E43" i="3" s="1"/>
  <c r="D44" i="3" s="1"/>
  <c r="E44" i="3" s="1"/>
  <c r="D45" i="3" s="1"/>
  <c r="E45" i="3" s="1"/>
  <c r="E42" i="3"/>
  <c r="D35" i="3"/>
  <c r="E35" i="3" s="1"/>
  <c r="E36" i="3" s="1"/>
  <c r="D37" i="3" s="1"/>
  <c r="D38" i="3" s="1"/>
  <c r="E38" i="3" s="1"/>
  <c r="D39" i="3" s="1"/>
  <c r="E73" i="3"/>
  <c r="D74" i="3" s="1"/>
  <c r="E74" i="3" s="1"/>
  <c r="D75" i="3" s="1"/>
  <c r="E75" i="3" s="1"/>
  <c r="D76" i="3" s="1"/>
  <c r="E76" i="3" s="1"/>
  <c r="D77" i="3" s="1"/>
  <c r="E77" i="3" s="1"/>
  <c r="D78" i="3" s="1"/>
  <c r="E78" i="3" s="1"/>
  <c r="D61" i="4" l="1"/>
  <c r="E60" i="4"/>
  <c r="E51" i="3"/>
  <c r="E58" i="3"/>
  <c r="E48" i="3"/>
  <c r="E52" i="3"/>
  <c r="D59" i="3"/>
  <c r="E59" i="3" s="1"/>
  <c r="E50" i="3"/>
  <c r="E56" i="3"/>
  <c r="E47" i="3"/>
  <c r="E49" i="3"/>
  <c r="E54" i="3"/>
  <c r="E72" i="3"/>
  <c r="D72" i="3" s="1"/>
  <c r="E53" i="3"/>
  <c r="E55" i="3"/>
  <c r="E57" i="3"/>
  <c r="E64" i="3"/>
  <c r="D64" i="3" s="1"/>
  <c r="E68" i="3"/>
  <c r="D68" i="3" s="1"/>
  <c r="D19" i="2"/>
  <c r="E19" i="2" s="1"/>
  <c r="D20" i="2" s="1"/>
  <c r="D22" i="2" s="1"/>
  <c r="E18" i="2"/>
  <c r="E16" i="2"/>
  <c r="D17" i="2" s="1"/>
  <c r="E17" i="2" s="1"/>
  <c r="D16" i="2"/>
  <c r="E15" i="2"/>
  <c r="D29" i="2"/>
  <c r="D50" i="2"/>
  <c r="D60" i="4" l="1"/>
  <c r="D58" i="4"/>
  <c r="D56" i="4"/>
  <c r="D54" i="4"/>
  <c r="D52" i="4"/>
  <c r="D50" i="4"/>
  <c r="D48" i="4"/>
  <c r="D57" i="4"/>
  <c r="D55" i="4"/>
  <c r="D53" i="4"/>
  <c r="D51" i="4"/>
  <c r="D47" i="4"/>
  <c r="D49" i="4"/>
  <c r="D65" i="3"/>
  <c r="E65" i="3" s="1"/>
  <c r="D66" i="3" s="1"/>
  <c r="E66" i="3" s="1"/>
  <c r="D67" i="3" s="1"/>
  <c r="E67" i="3" s="1"/>
  <c r="E63" i="3"/>
  <c r="E62" i="3" s="1"/>
  <c r="E61" i="3" s="1"/>
  <c r="E46" i="3"/>
  <c r="D15" i="2"/>
  <c r="D13" i="2"/>
  <c r="E22" i="2"/>
  <c r="D61" i="3" l="1"/>
  <c r="E60" i="3"/>
  <c r="E27" i="2"/>
  <c r="E32" i="2"/>
  <c r="E35" i="2"/>
  <c r="E34" i="2"/>
  <c r="E33" i="2"/>
  <c r="E50" i="2"/>
  <c r="E43" i="2"/>
  <c r="E42" i="2"/>
  <c r="E41" i="2"/>
  <c r="E40" i="2"/>
  <c r="E39" i="2"/>
  <c r="E38" i="2"/>
  <c r="E37" i="2"/>
  <c r="E36" i="2"/>
  <c r="E44" i="2"/>
  <c r="E45" i="2"/>
  <c r="D45" i="2"/>
  <c r="E61" i="2"/>
  <c r="D59" i="2"/>
  <c r="E59" i="2" s="1"/>
  <c r="D60" i="2" s="1"/>
  <c r="E60" i="2" s="1"/>
  <c r="D61" i="2" s="1"/>
  <c r="E58" i="2"/>
  <c r="D58" i="2"/>
  <c r="E57" i="2"/>
  <c r="D57" i="2"/>
  <c r="D55" i="2"/>
  <c r="E55" i="2"/>
  <c r="D54" i="2"/>
  <c r="E54" i="2"/>
  <c r="E49" i="2"/>
  <c r="E48" i="2" s="1"/>
  <c r="E47" i="2" s="1"/>
  <c r="D47" i="2" s="1"/>
  <c r="D41" i="2" s="1"/>
  <c r="E56" i="2"/>
  <c r="D60" i="3" l="1"/>
  <c r="D58" i="3"/>
  <c r="D56" i="3"/>
  <c r="D54" i="3"/>
  <c r="D52" i="3"/>
  <c r="D50" i="3"/>
  <c r="D48" i="3"/>
  <c r="D49" i="3"/>
  <c r="D51" i="3"/>
  <c r="D57" i="3"/>
  <c r="D55" i="3"/>
  <c r="D53" i="3"/>
  <c r="D47" i="3"/>
  <c r="D46" i="3"/>
  <c r="D37" i="2"/>
  <c r="D42" i="2"/>
  <c r="D38" i="2"/>
  <c r="D43" i="2"/>
  <c r="D33" i="2"/>
  <c r="D39" i="2"/>
  <c r="D35" i="2"/>
  <c r="D44" i="2"/>
  <c r="D23" i="2"/>
  <c r="D24" i="2"/>
  <c r="D36" i="2"/>
  <c r="D40" i="2"/>
  <c r="D34" i="2"/>
  <c r="E28" i="2"/>
  <c r="E29" i="2"/>
  <c r="D30" i="2" s="1"/>
  <c r="D25" i="2"/>
  <c r="E46" i="2"/>
  <c r="D46" i="2"/>
  <c r="D51" i="2"/>
  <c r="E51" i="2" s="1"/>
  <c r="D52" i="2" s="1"/>
  <c r="E52" i="2" s="1"/>
  <c r="D53" i="2" s="1"/>
  <c r="E53" i="2" s="1"/>
  <c r="D26" i="2" l="1"/>
  <c r="D28" i="2"/>
  <c r="E24" i="2"/>
  <c r="E25" i="2"/>
  <c r="E20" i="2"/>
  <c r="D21" i="2" s="1"/>
  <c r="E21" i="2" s="1"/>
  <c r="E30" i="2"/>
  <c r="D31" i="2" s="1"/>
  <c r="E31" i="2" s="1"/>
  <c r="E26" i="2"/>
  <c r="D32" i="2"/>
  <c r="E23" i="2" l="1"/>
  <c r="D27" i="2"/>
  <c r="D18" i="2"/>
</calcChain>
</file>

<file path=xl/sharedStrings.xml><?xml version="1.0" encoding="utf-8"?>
<sst xmlns="http://schemas.openxmlformats.org/spreadsheetml/2006/main" count="547" uniqueCount="135">
  <si>
    <t>Item</t>
  </si>
  <si>
    <t>Task or Event</t>
  </si>
  <si>
    <t>PRIME</t>
  </si>
  <si>
    <t>START</t>
  </si>
  <si>
    <t>END</t>
  </si>
  <si>
    <t>CNA identifies NPA exhaust and notifies by e-mail CRTC staff, CSCN, NANPA &amp; CISC that the NPA will exhaust within 72 months</t>
  </si>
  <si>
    <t>CNA</t>
  </si>
  <si>
    <t>CNA conducts J-NRUF &amp; releases results</t>
  </si>
  <si>
    <t>CRTC issues Telecom Notice of Consultation regarding establishment of an ad hoc Relief Planning  Committee</t>
  </si>
  <si>
    <t>CRTC</t>
  </si>
  <si>
    <t>CNA announces the date for the initial NPA Relief Planning face-to-face meeting &amp; requests contributions</t>
  </si>
  <si>
    <t>CNA develops and distributes IPD to RPC</t>
  </si>
  <si>
    <t>RPC participants review IPD &amp; submit contributions to RPC</t>
  </si>
  <si>
    <t>RPC</t>
  </si>
  <si>
    <t>CNA chairs initial RPC meeting to start development of PD, RIP &amp; PL, &amp; schedules future meetings/conference calls</t>
  </si>
  <si>
    <t>CNA, RPC</t>
  </si>
  <si>
    <t>CNA chairs subsequent RPC meetings/conference calls to finalize Planning Document (PD) and Relief Implementation Plan (RIP) and to create Consumer Awareness and Network Implementation Task Forces</t>
  </si>
  <si>
    <t>CNA forwards PDand RIP to the CISC and CRTC for approval</t>
  </si>
  <si>
    <t>Special Types of Telecommunications Service Users (9-1-1 PSAPs, alarm companies, ISPs, paging companies, etc.) to identify any concerns to RPC &amp; CRTC</t>
  </si>
  <si>
    <t>Special Users</t>
  </si>
  <si>
    <t>CRTC issues Telecom Decision approving a Relief Option, Relief Date, &amp; New NPA, and RIP</t>
  </si>
  <si>
    <t>CNA obtains relief NPA from NANPA</t>
  </si>
  <si>
    <t>Task Forces, Telecommunications Service Providers (TSPs) and users implement relief (starts at CRTC approval of Relief Option &amp; Date and ends on Relief Date)</t>
  </si>
  <si>
    <t>TSPs</t>
  </si>
  <si>
    <t>All TSPs to develop and file individual consumer awareness programs with the CRTC (may be done collectively by Telecommunications Alliance) (starts at CRTC approval of RIP and should be completed about 24 months prior to the Relief Date)</t>
  </si>
  <si>
    <t>CNA issues media release (in coordination with Telecommunications Alliance) (may start upon CRTC approval of RIP and should be issued at least 18 months prior to the Relief Date)</t>
  </si>
  <si>
    <t>CNA submits PL and RIP to NANPA (should be submitted at least 18 months prior to the Relief Date)</t>
  </si>
  <si>
    <t>NANPA receives and posts Planning Letter to NANPA website (within 2 weeks of receipt from the CNA)</t>
  </si>
  <si>
    <t>NANPA</t>
  </si>
  <si>
    <t>All TSPs implement consumer awareness activities (starts upon filing of Consumer Awareness Programs with the CRTC and is completed on the Relief Date)</t>
  </si>
  <si>
    <t>All TSPs to notify all customers (residence, business &amp; special customers) of the new NPA and, if applicable, of the need to transition from 7- to 10-digit local dialling (may start with the filing of Consumer Awareness Programs with the CRTC and all customers should be notified at least 18 months prior to the Relief Date)</t>
  </si>
  <si>
    <t>TSPs to submit Progress Report #1 to NITF and CATF (starts after completion date for all TSPs to notify their customers and requires 2 weeks)</t>
  </si>
  <si>
    <t>NITF and CATF develop &amp; submit Progress Report #1 to RPC (linked to TSP reports to NITF and CATF)</t>
  </si>
  <si>
    <t>NITF &amp; CATF</t>
  </si>
  <si>
    <t>RPC submits Progress Report #1 to CISC/CRTC (linked to NITF and CATF reports)</t>
  </si>
  <si>
    <t>Telcordia TRA database updates to add Exchanges to new overlay NPA (starts on the date that the PL is posted to the NANPA web site and must be completed by 6 months prior to the Relief Date)</t>
  </si>
  <si>
    <t>Telcordia TRA</t>
  </si>
  <si>
    <t>All Telecommunications Service Providers and Telecommunications Service Users (including Special Users 9-1-1 PSAPs, alarm companies, ISPs, paging companies, payphone providers, etc.) to implement changes to their telecom equipment &amp; systems to accommodate the new NPA and the transition from 7- to 10-digit local dialling (starts upon CRTC approval of RIP and ends on the Relief Date)</t>
  </si>
  <si>
    <t>TSPs &amp; Telecom Service Users</t>
  </si>
  <si>
    <t>Payphone Providers reprogram payphones (starts upon CRTC approval of RIP and ends on the Relief Date)</t>
  </si>
  <si>
    <t>Payphone Providers</t>
  </si>
  <si>
    <t>TSPs and database owners/operators to modify systems and industry databases (starts on CRTC approval of RIP and ends on the Relief Date)</t>
  </si>
  <si>
    <t>TSPs &amp; Database Owners</t>
  </si>
  <si>
    <t>Operator Services &amp; Directory Assistance Readiness (starts on CRTC approval of RIP and ends on the Relief Date)</t>
  </si>
  <si>
    <t>Directory Publisher Readiness for relief (ability to identify the NPA in telephone numbers in the directory published after the new NPA is activated) (starts upon CRTC approval of RIP and ends on the Relief Date)</t>
  </si>
  <si>
    <t>Directory Publishers</t>
  </si>
  <si>
    <t>9-1-1 Systems and Databases Readiness (starts on CRTC approval of RIP and ends on the Relief Date)</t>
  </si>
  <si>
    <t>PSAPS, 9‑1‑1 Service Providers &amp; TSPs</t>
  </si>
  <si>
    <t>Network Systems &amp; Equipment Readiness (starts on CRTC approval of RIP and ends on the Relief Date)</t>
  </si>
  <si>
    <t>Service Order &amp; Business System Readiness (starts on CRTC approval of RIP and ends on the Relief Date)</t>
  </si>
  <si>
    <t>International Gateway Switch Translations Readiness for new NPA (starts on CRTC approval of RIP and ends on the Relief Date)</t>
  </si>
  <si>
    <t>Int’l TSPs</t>
  </si>
  <si>
    <t>Canadian Local Number Portability Consortium (CLNPC) Database Readiness for new NPA (starts on CRTC approval of RIP and ends on the Relief Date)</t>
  </si>
  <si>
    <t>CLNPC &amp; NPAC</t>
  </si>
  <si>
    <t>Toll Free SMS Database Readiness for new NPA (starts on CRTC approval of RIP and ends on the Relief Date)</t>
  </si>
  <si>
    <t>Toll TSPs</t>
  </si>
  <si>
    <t>TSPs apply for Test CO Codes in new NPA (applications may be submitted no more than 6 months and no less than 66 days prior to the start date for the Inter-Carrier Testing Period) (Section 7.16.4 Canadian RP GL)</t>
  </si>
  <si>
    <t>Develop Inter-Carrier Network Test Plans and prepare for testing (individual TSPs to make arrangements in accordance with interconnection agreements) (may start upon CRTC approval of RIP and must be completed by start date for the Inter-Carrier Testing Period)</t>
  </si>
  <si>
    <t>NITF &amp; TSPs</t>
  </si>
  <si>
    <t>All international and domestic TSPs must activate the new NPA in their networks by the start date for the Inter-Carrier Testing Period</t>
  </si>
  <si>
    <t xml:space="preserve">Date by which TSPs must route all calls using 10-digit signalling (i.e., cease use of 7-digit signalling) for local traffic sent to and received from other TSPs (must be completed by the start date for the Inter-Carrier Testing Period) (TSPs may, but are not obligated to, negotiate special routing arrangements on a bilateral basis if required) </t>
  </si>
  <si>
    <t>-</t>
  </si>
  <si>
    <t>Activation date for new NPA Test CO Codes and Test Numbers in network must be completed by the start date for the Inter-Carrier Testing Period)</t>
  </si>
  <si>
    <t>Inter-Carrier Testing Period (subject to Inter-Carrier Network Test Plans) (starts about 3 months prior to the start date for the 7- to 10-Digit dialling transition period)</t>
  </si>
  <si>
    <t>TSPs to submit Progress Report #2 to NITF and CATF (starts on commencement of Inter-Carrier Testing Period)</t>
  </si>
  <si>
    <t>NITF and CATF develop &amp; submit Progress Report #2 to RPC (linked to TSP reports to NITF and CATF)</t>
  </si>
  <si>
    <t>RPC submits Progress Report #2 to CISC/CRTC (linked to NITF and CATF reports)</t>
  </si>
  <si>
    <t>Phase-in of 7- to 10-Digit Dialling Transition Period announcements (starts about 3 months prior to Relief Date and occurs over 1 week)</t>
  </si>
  <si>
    <t>Phase-in of mandatory 10 digit dialling announcements (occurs over 1 week and should be completed at least 1 week prior to Relief Date to address any problems that may arise)</t>
  </si>
  <si>
    <t>17*Nov-2018</t>
  </si>
  <si>
    <t>Relief Date (earliest date when CO Codes in new NPA may be activated)</t>
  </si>
  <si>
    <t>TSPs submit Final Report to CATF and NITF (starts on Relief Date and provides 2 weeks for preparation &amp; submission)</t>
  </si>
  <si>
    <t>NITF and CATF develop &amp; submit Final Progress Report to RPC (linked to TSP reports to NITF and CATF)</t>
  </si>
  <si>
    <r>
      <t>RPC submits Final Progress Report to CISC/CRTC (linked to NITF and CATF reports) [</t>
    </r>
    <r>
      <rPr>
        <sz val="9"/>
        <color rgb="FFFF0000"/>
        <rFont val="Arial"/>
        <family val="2"/>
      </rPr>
      <t>note: moved this out to after Christmas period]</t>
    </r>
  </si>
  <si>
    <r>
      <t>TSPs disconnect Test Codes &amp; Numbers, and submit Part 1 form to return Test Codes (starts 1 month after Relief Date and allows 1 month for completion) [</t>
    </r>
    <r>
      <rPr>
        <sz val="9"/>
        <color rgb="FFFF0000"/>
        <rFont val="Arial"/>
        <family val="2"/>
      </rPr>
      <t>note: moved this out to after Christmas period]</t>
    </r>
  </si>
  <si>
    <t>TSPs change Mandatory 10-Digit Dialling Announcement to standard announcement (mandatory announcement is required for a minimum of 3 months) (removal starts about 3 months after Relief Date and must be completed within 1 month)</t>
  </si>
  <si>
    <t>RELIEF IMPLEMENTATION SCHEDULE</t>
  </si>
  <si>
    <t>For an Overlay of new NPA over NPA 506</t>
  </si>
  <si>
    <t>To be completed by RPC.</t>
  </si>
  <si>
    <t>CNA conducts R-NRUF &amp; releases results</t>
  </si>
  <si>
    <t>CRTC issues Telecom Notice of Consultation regarding establishment of an ad hoc Relief Planning Committee (RPC)</t>
  </si>
  <si>
    <t>RPC Chair starts preparing and submitting NPA 506 RPC Chair Reports to the CISC, on an as required basis.</t>
  </si>
  <si>
    <t>RPC Chair</t>
  </si>
  <si>
    <t>CNA announces the date for the initial NPA Relief Planning face-to-face meeting</t>
  </si>
  <si>
    <t>CNA develops and distributes Initial Planning Document (IPD) to RPC &amp; requests contributions</t>
  </si>
  <si>
    <t>CNA chairs initial RPC meeting to start development of Planning Document (PD) &amp; Relief Implementation Plan (RIP) &amp; schedules future meetings/conference calls</t>
  </si>
  <si>
    <t>CNA chairs subsequent RPC meetings/conference calls to finalize PD and RIP</t>
  </si>
  <si>
    <t>The RPC creates Consumer Awareness (CATF) and Network Implementation (NITF) Task Forces</t>
  </si>
  <si>
    <t>CNA forwards PD and RIP to the CISC and CRTC for approval</t>
  </si>
  <si>
    <t>RPC develops the Planning Letter (PL)</t>
  </si>
  <si>
    <t>RPC submits Progress Report #1 to CRTC staff (linked to NITF and CATF reports)</t>
  </si>
  <si>
    <t>iconectiv TRA database updates to add Exchanges to new overlay NPA (starts on the date that the PL is posted to the NANPA web site and must be completed by 6 months prior to the Relief Date)</t>
  </si>
  <si>
    <t>iconectiv TRA</t>
  </si>
  <si>
    <t xml:space="preserve">PSAPS, </t>
  </si>
  <si>
    <t>9‑1‑1 Service Providers &amp; TSPs</t>
  </si>
  <si>
    <t>RPC submits Progress Report #2 to CRTC staff (linked to NITF and CATF reports)</t>
  </si>
  <si>
    <t>TSPs disconnect Test Codes &amp; Numbers, and submit Part 1 form to return Test Codes (starts 1 month after Relief Date and allows 1 month for completion) [note: moved this out to after Christmas period]</t>
  </si>
  <si>
    <t>RPC Chair submits, to the CISC, the final RPC Chair Report indicating that the NPA 506 ad hoc RPC is no longer required.</t>
  </si>
  <si>
    <t>Relief Date</t>
  </si>
  <si>
    <r>
      <t>RPC submits Final Progress Report to CRTC staff (linked to NITF and CATF reports)</t>
    </r>
    <r>
      <rPr>
        <sz val="9"/>
        <color rgb="FFFF0000"/>
        <rFont val="Arial"/>
        <family val="2"/>
      </rPr>
      <t xml:space="preserve"> [note: moved this out to after Christmas period]</t>
    </r>
  </si>
  <si>
    <t>Aug 31 2017</t>
  </si>
  <si>
    <t>current activities start here</t>
  </si>
  <si>
    <t>CNA releases July 2019 R-NRUF results indicating the Projected Exhaust Date is April 2023</t>
  </si>
  <si>
    <t>CNA announces the date for RPC conference call to review contribution</t>
  </si>
  <si>
    <t>CNA forwards revised schedule and RIP to CISC and CRTC</t>
  </si>
  <si>
    <t>CRTC issues Telecom Decision approving revised Relief Date, schedule and RIP</t>
  </si>
  <si>
    <t>Bell Canada submits Contribution proposing new Relief Date and Relief Implementation Schedule</t>
  </si>
  <si>
    <t>CNA chairs conference call to review contributions</t>
  </si>
  <si>
    <t>CNA chairs subsequent conference calls if necessary to finalize TIF report, schedule and revised RIP</t>
  </si>
  <si>
    <t>CNA issues media release (in coordination with Telecommunications Alliance prior to the Relief Date)</t>
  </si>
  <si>
    <t>TSPs to submit Progress Report #2 to NITF and CATF (starts after completion date for all TSPs to notify their customers and requires 2 weeks)</t>
  </si>
  <si>
    <r>
      <t>TSPs to submit Progress Report #</t>
    </r>
    <r>
      <rPr>
        <sz val="9"/>
        <color rgb="FFFF0000"/>
        <rFont val="Arial"/>
        <family val="2"/>
      </rPr>
      <t>3</t>
    </r>
    <r>
      <rPr>
        <sz val="9"/>
        <color rgb="FF000000"/>
        <rFont val="Arial"/>
        <family val="2"/>
      </rPr>
      <t xml:space="preserve"> to NITF and CATF (starts on commencement of Inter-Carrier Testing Period)</t>
    </r>
  </si>
  <si>
    <r>
      <t>NITF and CATF develop &amp; submit Progress Report #</t>
    </r>
    <r>
      <rPr>
        <sz val="9"/>
        <color rgb="FFFF0000"/>
        <rFont val="Arial"/>
        <family val="2"/>
      </rPr>
      <t>3</t>
    </r>
    <r>
      <rPr>
        <sz val="9"/>
        <color rgb="FF000000"/>
        <rFont val="Arial"/>
        <family val="2"/>
      </rPr>
      <t xml:space="preserve"> to RPC (linked to TSP reports to NITF and CATF)</t>
    </r>
  </si>
  <si>
    <r>
      <t>RPC submits Progress Report #</t>
    </r>
    <r>
      <rPr>
        <sz val="9"/>
        <color rgb="FFFF0000"/>
        <rFont val="Arial"/>
        <family val="2"/>
      </rPr>
      <t>3</t>
    </r>
    <r>
      <rPr>
        <sz val="9"/>
        <color rgb="FF000000"/>
        <rFont val="Arial"/>
        <family val="2"/>
      </rPr>
      <t xml:space="preserve"> to CRTC staff (linked to NITF and CATF reports)</t>
    </r>
  </si>
  <si>
    <t>NITF and CATF develop &amp; submit Progress Report #3 to RPC (linked to TSP reports to NITF and CATF)</t>
  </si>
  <si>
    <t>RPC submits Progress Report #3 to CRTC staff (linked to NITF and CATF reports)</t>
  </si>
  <si>
    <t xml:space="preserve">TSPs to submit Progress Report #4 to NITF and CATF </t>
  </si>
  <si>
    <t xml:space="preserve">All TSPs develop and file any changes to individual consumer awareness programs with the CRTC (may be done collectively by Telecommunications Alliance) </t>
  </si>
  <si>
    <r>
      <rPr>
        <strike/>
        <sz val="9"/>
        <color theme="4" tint="-0.249977111117893"/>
        <rFont val="Arial"/>
        <family val="2"/>
      </rPr>
      <t>April 23, 2020</t>
    </r>
    <r>
      <rPr>
        <sz val="9"/>
        <color theme="4" tint="-0.249977111117893"/>
        <rFont val="Arial"/>
        <family val="2"/>
      </rPr>
      <t xml:space="preserve">
</t>
    </r>
    <r>
      <rPr>
        <sz val="9"/>
        <color rgb="FFFF0000"/>
        <rFont val="Arial"/>
        <family val="2"/>
      </rPr>
      <t>May 20, 2020</t>
    </r>
  </si>
  <si>
    <r>
      <rPr>
        <strike/>
        <sz val="9"/>
        <color theme="4" tint="-0.249977111117893"/>
        <rFont val="Arial"/>
        <family val="2"/>
      </rPr>
      <t>October 30, 2020</t>
    </r>
    <r>
      <rPr>
        <sz val="9"/>
        <color theme="4" tint="-0.249977111117893"/>
        <rFont val="Arial"/>
        <family val="2"/>
      </rPr>
      <t xml:space="preserve">
</t>
    </r>
    <r>
      <rPr>
        <sz val="9"/>
        <color rgb="FFFF0000"/>
        <rFont val="Arial"/>
        <family val="2"/>
      </rPr>
      <t>November 20, 2020</t>
    </r>
  </si>
  <si>
    <r>
      <rPr>
        <strike/>
        <sz val="9"/>
        <color theme="4" tint="-0.249977111117893"/>
        <rFont val="Arial"/>
        <family val="2"/>
      </rPr>
      <t>November 13, 2020</t>
    </r>
    <r>
      <rPr>
        <sz val="9"/>
        <color theme="4" tint="-0.249977111117893"/>
        <rFont val="Arial"/>
        <family val="2"/>
      </rPr>
      <t xml:space="preserve">
</t>
    </r>
    <r>
      <rPr>
        <sz val="9"/>
        <color rgb="FFFF0000"/>
        <rFont val="Arial"/>
        <family val="2"/>
      </rPr>
      <t>December 4, 2020</t>
    </r>
  </si>
  <si>
    <r>
      <rPr>
        <strike/>
        <sz val="9"/>
        <color theme="4" tint="-0.249977111117893"/>
        <rFont val="Arial"/>
        <family val="2"/>
      </rPr>
      <t>November 27, 2020</t>
    </r>
    <r>
      <rPr>
        <sz val="9"/>
        <color theme="4" tint="-0.249977111117893"/>
        <rFont val="Arial"/>
        <family val="2"/>
      </rPr>
      <t xml:space="preserve">
</t>
    </r>
    <r>
      <rPr>
        <sz val="9"/>
        <color rgb="FFFF0000"/>
        <rFont val="Arial"/>
        <family val="2"/>
      </rPr>
      <t>December 18, 2020</t>
    </r>
  </si>
  <si>
    <r>
      <t>TSPs to submit Progress Report #2 to</t>
    </r>
    <r>
      <rPr>
        <strike/>
        <sz val="9"/>
        <color rgb="FFFF0000"/>
        <rFont val="Arial"/>
        <family val="2"/>
      </rPr>
      <t xml:space="preserve"> NITF and</t>
    </r>
    <r>
      <rPr>
        <sz val="9"/>
        <color theme="4" tint="-0.249977111117893"/>
        <rFont val="Arial"/>
        <family val="2"/>
      </rPr>
      <t xml:space="preserve"> CATF (starts after completion date for all TSPs to notify their customers and requires 2 weeks)</t>
    </r>
  </si>
  <si>
    <r>
      <rPr>
        <strike/>
        <sz val="9"/>
        <color rgb="FFFF0000"/>
        <rFont val="Arial"/>
        <family val="2"/>
      </rPr>
      <t xml:space="preserve">NITF and </t>
    </r>
    <r>
      <rPr>
        <sz val="9"/>
        <color theme="4" tint="-0.249977111117893"/>
        <rFont val="Arial"/>
        <family val="2"/>
      </rPr>
      <t>CATF develop &amp; submit Progress Report #2 to RPC (linked to TSP reports to NITF and CATF)</t>
    </r>
  </si>
  <si>
    <r>
      <t xml:space="preserve">RPC submits Progress Report #2 to CRTC staff (linked to </t>
    </r>
    <r>
      <rPr>
        <strike/>
        <sz val="9"/>
        <color rgb="FFFF0000"/>
        <rFont val="Arial"/>
        <family val="2"/>
      </rPr>
      <t xml:space="preserve">NITF and </t>
    </r>
    <r>
      <rPr>
        <sz val="9"/>
        <color theme="4" tint="-0.249977111117893"/>
        <rFont val="Arial"/>
        <family val="2"/>
      </rPr>
      <t>CATF reports)</t>
    </r>
  </si>
  <si>
    <r>
      <rPr>
        <strike/>
        <sz val="9"/>
        <color rgb="FFFF0000"/>
        <rFont val="Arial"/>
        <family val="2"/>
      </rPr>
      <t>NITF &amp;</t>
    </r>
    <r>
      <rPr>
        <sz val="9"/>
        <color theme="4" tint="-0.249977111117893"/>
        <rFont val="Arial"/>
        <family val="2"/>
      </rPr>
      <t xml:space="preserve"> CATF</t>
    </r>
  </si>
  <si>
    <r>
      <rPr>
        <strike/>
        <sz val="9"/>
        <color theme="4" tint="-0.249977111117893"/>
        <rFont val="Arial"/>
        <family val="2"/>
      </rPr>
      <t>December 11, 2020</t>
    </r>
    <r>
      <rPr>
        <sz val="9"/>
        <color theme="4" tint="-0.249977111117893"/>
        <rFont val="Arial"/>
        <family val="2"/>
      </rPr>
      <t xml:space="preserve">
</t>
    </r>
    <r>
      <rPr>
        <sz val="9"/>
        <color rgb="FFFF0000"/>
        <rFont val="Arial"/>
        <family val="2"/>
      </rPr>
      <t>January 8, 2021</t>
    </r>
  </si>
  <si>
    <t>Date changes for communications activities to co-ordinate with NPA 709 project</t>
  </si>
  <si>
    <t>No network Key Activities to date, therefore eliminate need for NITF report</t>
  </si>
  <si>
    <t>No communications Key Activities to date, therefore eliminate need for CATF report</t>
  </si>
  <si>
    <r>
      <t xml:space="preserve">NITF </t>
    </r>
    <r>
      <rPr>
        <strike/>
        <sz val="9"/>
        <color rgb="FFFF0000"/>
        <rFont val="Arial"/>
        <family val="2"/>
      </rPr>
      <t>&amp; CATF</t>
    </r>
  </si>
  <si>
    <t xml:space="preserve">TSPs to submit Progress Report #3 to NITF and CATF </t>
  </si>
  <si>
    <r>
      <t xml:space="preserve">TSPs to submit Progress Report #2 to NITF </t>
    </r>
    <r>
      <rPr>
        <strike/>
        <sz val="9"/>
        <color rgb="FFFF0000"/>
        <rFont val="Arial"/>
        <family val="2"/>
      </rPr>
      <t>and CATF</t>
    </r>
    <r>
      <rPr>
        <sz val="9"/>
        <color rgb="FF000000"/>
        <rFont val="Arial"/>
        <family val="2"/>
      </rPr>
      <t xml:space="preserve"> (starts on commencement of Inter-Carrier Testing Period)</t>
    </r>
  </si>
  <si>
    <r>
      <t xml:space="preserve">NITF </t>
    </r>
    <r>
      <rPr>
        <strike/>
        <sz val="9"/>
        <color rgb="FFFF0000"/>
        <rFont val="Arial"/>
        <family val="2"/>
      </rPr>
      <t xml:space="preserve">and CATF </t>
    </r>
    <r>
      <rPr>
        <sz val="9"/>
        <color rgb="FF000000"/>
        <rFont val="Arial"/>
        <family val="2"/>
      </rPr>
      <t>develop &amp; submit Progress Report #2 to RPC (linked to TSP reports to NITF and CATF)</t>
    </r>
  </si>
  <si>
    <r>
      <t xml:space="preserve">RPC submits Progress Report #2 to CRTC staff (linked to NITF </t>
    </r>
    <r>
      <rPr>
        <strike/>
        <sz val="9"/>
        <color rgb="FFFF0000"/>
        <rFont val="Arial"/>
        <family val="2"/>
      </rPr>
      <t xml:space="preserve">and CATF </t>
    </r>
    <r>
      <rPr>
        <sz val="9"/>
        <color rgb="FF000000"/>
        <rFont val="Arial"/>
        <family val="2"/>
      </rPr>
      <t>reports)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</si>
</sst>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F800]dddd\,\ mmmm\ dd\,\ yyyy"/>
    <numFmt numFmtId="165" formatCode="[$-1009]d\-mmm\-yy;@"/>
    <numFmt numFmtId="166" formatCode="[$-1009]mmmm\ d\,\ yyyy;@"/>
  </numFmts>
  <fonts count="14" x14ac:knownFonts="1">
    <font>
      <sz val="11"/>
      <color theme="1"/>
      <name val="Calibri"/>
      <family val="2"/>
      <scheme val="minor"/>
    </font>
    <font>
      <b/>
      <sz val="9"/>
      <color theme="1"/>
      <name val="Arial"/>
      <family val="2"/>
    </font>
    <font>
      <sz val="9"/>
      <color theme="1"/>
      <name val="Arial"/>
      <family val="2"/>
    </font>
    <font>
      <sz val="9"/>
      <color rgb="FF548DD4"/>
      <name val="Arial"/>
      <family val="2"/>
    </font>
    <font>
      <sz val="9"/>
      <color rgb="FFFF0000"/>
      <name val="Arial"/>
      <family val="2"/>
    </font>
    <font>
      <b/>
      <sz val="11"/>
      <color theme="1"/>
      <name val="Arial"/>
      <family val="2"/>
    </font>
    <font>
      <sz val="11"/>
      <color theme="1"/>
      <name val="Arial"/>
      <family val="2"/>
    </font>
    <font>
      <b/>
      <sz val="9"/>
      <color rgb="FF000000"/>
      <name val="Arial"/>
      <family val="2"/>
    </font>
    <font>
      <sz val="9"/>
      <color rgb="FF000000"/>
      <name val="Arial"/>
      <family val="2"/>
    </font>
    <font>
      <sz val="11"/>
      <color theme="1"/>
      <name val="Calibri"/>
      <family val="2"/>
      <scheme val="minor"/>
    </font>
    <font>
      <sz val="11"/>
      <color rgb="FFFF0000"/>
      <name val="Calibri"/>
      <family val="2"/>
      <scheme val="minor"/>
    </font>
    <font>
      <sz val="9"/>
      <color theme="4" tint="-0.249977111117893"/>
      <name val="Arial"/>
      <family val="2"/>
    </font>
    <font>
      <strike/>
      <sz val="9"/>
      <color theme="4" tint="-0.249977111117893"/>
      <name val="Arial"/>
      <family val="2"/>
    </font>
    <font>
      <strike/>
      <sz val="9"/>
      <color rgb="FFFF0000"/>
      <name val="Arial"/>
      <family val="2"/>
    </font>
  </fonts>
  <fills count="4">
    <fill>
      <patternFill patternType="none"/>
    </fill>
    <fill>
      <patternFill patternType="gray125"/>
    </fill>
    <fill>
      <patternFill patternType="solid">
        <fgColor rgb="FFFFFF00"/>
        <bgColor indexed="64"/>
      </patternFill>
    </fill>
    <fill>
      <patternFill patternType="solid">
        <fgColor rgb="FFFFFFCC"/>
      </patternFill>
    </fill>
  </fills>
  <borders count="25">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rgb="FFB2B2B2"/>
      </right>
      <top style="thin">
        <color rgb="FFB2B2B2"/>
      </top>
      <bottom style="thin">
        <color rgb="FFB2B2B2"/>
      </bottom>
      <diagonal/>
    </border>
    <border>
      <left style="thin">
        <color rgb="FFB2B2B2"/>
      </left>
      <right style="medium">
        <color indexed="64"/>
      </right>
      <top style="thin">
        <color rgb="FFB2B2B2"/>
      </top>
      <bottom style="thin">
        <color rgb="FFB2B2B2"/>
      </bottom>
      <diagonal/>
    </border>
  </borders>
  <cellStyleXfs count="2">
    <xf numFmtId="0" fontId="0" fillId="0" borderId="0"/>
    <xf numFmtId="0" fontId="9" fillId="3" borderId="7" applyNumberFormat="0" applyFont="0" applyAlignment="0" applyProtection="0"/>
  </cellStyleXfs>
  <cellXfs count="60">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vertical="center" wrapText="1"/>
    </xf>
    <xf numFmtId="0" fontId="2" fillId="0" borderId="4" xfId="0" applyFont="1" applyBorder="1" applyAlignment="1">
      <alignment horizontal="center" vertical="center" wrapText="1"/>
    </xf>
    <xf numFmtId="15" fontId="2" fillId="0" borderId="4"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vertical="center" wrapText="1"/>
    </xf>
    <xf numFmtId="0" fontId="2" fillId="0" borderId="6" xfId="0" applyFont="1" applyBorder="1" applyAlignment="1">
      <alignment horizontal="center" vertical="center" wrapText="1"/>
    </xf>
    <xf numFmtId="15" fontId="2" fillId="0" borderId="6" xfId="0" applyNumberFormat="1" applyFont="1" applyBorder="1" applyAlignment="1">
      <alignment horizontal="center" vertical="center" wrapText="1"/>
    </xf>
    <xf numFmtId="15" fontId="3" fillId="0" borderId="6"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6" fillId="0" borderId="0" xfId="0" applyFont="1" applyAlignment="1">
      <alignment vertical="center"/>
    </xf>
    <xf numFmtId="0" fontId="5" fillId="0" borderId="0" xfId="0" applyFont="1" applyAlignment="1">
      <alignment horizontal="left" vertical="center" wrapText="1"/>
    </xf>
    <xf numFmtId="0" fontId="0" fillId="0" borderId="0" xfId="0" applyAlignment="1">
      <alignment horizontal="left"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166" fontId="8" fillId="0" borderId="11" xfId="0" applyNumberFormat="1" applyFont="1" applyFill="1" applyBorder="1" applyAlignment="1">
      <alignment horizontal="right" vertical="center" wrapText="1"/>
    </xf>
    <xf numFmtId="166" fontId="8" fillId="0" borderId="13" xfId="0" applyNumberFormat="1" applyFont="1" applyFill="1" applyBorder="1" applyAlignment="1">
      <alignment horizontal="right" vertical="center" wrapText="1"/>
    </xf>
    <xf numFmtId="0" fontId="7"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8"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7" fillId="0" borderId="20" xfId="0" applyFont="1" applyBorder="1" applyAlignment="1">
      <alignment horizontal="center" vertical="center" wrapText="1"/>
    </xf>
    <xf numFmtId="0" fontId="8" fillId="0" borderId="21" xfId="0" applyFont="1" applyBorder="1" applyAlignment="1">
      <alignment horizontal="center" vertical="center" wrapText="1"/>
    </xf>
    <xf numFmtId="164" fontId="8" fillId="0" borderId="21" xfId="0" applyNumberFormat="1" applyFont="1" applyBorder="1" applyAlignment="1">
      <alignment horizontal="center" vertical="center" wrapText="1"/>
    </xf>
    <xf numFmtId="0" fontId="2" fillId="0" borderId="22" xfId="0" applyFont="1" applyBorder="1" applyAlignment="1">
      <alignment horizontal="center" vertical="center" wrapText="1"/>
    </xf>
    <xf numFmtId="166" fontId="8" fillId="0" borderId="10" xfId="0" applyNumberFormat="1" applyFont="1" applyFill="1" applyBorder="1" applyAlignment="1">
      <alignment horizontal="right" vertical="center" wrapText="1"/>
    </xf>
    <xf numFmtId="166" fontId="8" fillId="0" borderId="12" xfId="0" applyNumberFormat="1" applyFont="1" applyFill="1" applyBorder="1" applyAlignment="1">
      <alignment horizontal="right" vertical="center" wrapText="1"/>
    </xf>
    <xf numFmtId="166" fontId="8" fillId="2" borderId="11" xfId="1" applyNumberFormat="1" applyFont="1" applyFill="1" applyBorder="1" applyAlignment="1">
      <alignment horizontal="right" vertical="center" wrapText="1"/>
    </xf>
    <xf numFmtId="165" fontId="0" fillId="3" borderId="7" xfId="1" applyNumberFormat="1" applyFont="1" applyAlignment="1">
      <alignment horizontal="left" wrapText="1"/>
    </xf>
    <xf numFmtId="166" fontId="8" fillId="3" borderId="23" xfId="1" applyNumberFormat="1" applyFont="1" applyBorder="1" applyAlignment="1">
      <alignment horizontal="right" vertical="center" wrapText="1"/>
    </xf>
    <xf numFmtId="166" fontId="8" fillId="3" borderId="24" xfId="1" applyNumberFormat="1" applyFont="1" applyBorder="1" applyAlignment="1">
      <alignment horizontal="right" vertical="center" wrapText="1"/>
    </xf>
    <xf numFmtId="0" fontId="8" fillId="0" borderId="15" xfId="0" applyFont="1" applyBorder="1" applyAlignment="1">
      <alignment horizontal="center" vertical="center" wrapText="1"/>
    </xf>
    <xf numFmtId="0" fontId="8" fillId="0" borderId="18" xfId="0" applyFont="1" applyBorder="1" applyAlignment="1">
      <alignment vertical="center" wrapText="1"/>
    </xf>
    <xf numFmtId="0" fontId="5" fillId="0" borderId="0" xfId="0" applyFont="1" applyAlignment="1">
      <alignment horizontal="left" vertical="center" wrapText="1"/>
    </xf>
    <xf numFmtId="0" fontId="0" fillId="0" borderId="0" xfId="0" applyAlignment="1">
      <alignment horizontal="left" wrapText="1"/>
    </xf>
    <xf numFmtId="0" fontId="8" fillId="0" borderId="15" xfId="0" applyFont="1" applyBorder="1" applyAlignment="1">
      <alignment horizontal="center" vertical="center" wrapText="1"/>
    </xf>
    <xf numFmtId="0" fontId="4" fillId="0" borderId="18" xfId="0" applyFont="1" applyBorder="1" applyAlignment="1">
      <alignment vertical="center" wrapText="1"/>
    </xf>
    <xf numFmtId="0" fontId="4" fillId="0" borderId="21" xfId="0" applyFont="1" applyBorder="1" applyAlignment="1">
      <alignment horizontal="center" vertical="center" wrapText="1"/>
    </xf>
    <xf numFmtId="166" fontId="4" fillId="0" borderId="10" xfId="0" applyNumberFormat="1" applyFont="1" applyFill="1" applyBorder="1" applyAlignment="1">
      <alignment horizontal="right" vertical="center" wrapText="1"/>
    </xf>
    <xf numFmtId="166" fontId="4" fillId="0" borderId="11" xfId="0" applyNumberFormat="1" applyFont="1" applyFill="1" applyBorder="1" applyAlignment="1">
      <alignment horizontal="right" vertical="center" wrapText="1"/>
    </xf>
    <xf numFmtId="0" fontId="5" fillId="0" borderId="0" xfId="0" applyFont="1" applyAlignment="1">
      <alignment horizontal="left" vertical="center" wrapText="1"/>
    </xf>
    <xf numFmtId="0" fontId="0" fillId="0" borderId="0" xfId="0" applyAlignment="1">
      <alignment horizontal="left" wrapText="1"/>
    </xf>
    <xf numFmtId="0" fontId="8" fillId="0" borderId="15" xfId="0" applyFont="1" applyBorder="1" applyAlignment="1">
      <alignment horizontal="center" vertical="center" wrapText="1"/>
    </xf>
    <xf numFmtId="0" fontId="8" fillId="0" borderId="18" xfId="0" applyFont="1" applyBorder="1" applyAlignment="1">
      <alignment vertical="center" wrapText="1"/>
    </xf>
    <xf numFmtId="0" fontId="5" fillId="0" borderId="0" xfId="0" applyFont="1" applyAlignment="1">
      <alignment horizontal="left" vertical="center" wrapText="1"/>
    </xf>
    <xf numFmtId="0" fontId="0" fillId="0" borderId="0" xfId="0" applyAlignment="1">
      <alignment horizontal="left" wrapText="1"/>
    </xf>
    <xf numFmtId="0" fontId="8" fillId="0" borderId="15" xfId="0" applyFont="1" applyBorder="1" applyAlignment="1">
      <alignment horizontal="center" vertical="center" wrapText="1"/>
    </xf>
    <xf numFmtId="0" fontId="8" fillId="0" borderId="18" xfId="0" applyFont="1" applyBorder="1" applyAlignment="1">
      <alignment vertical="center" wrapText="1"/>
    </xf>
    <xf numFmtId="0" fontId="11" fillId="0" borderId="18" xfId="0" applyFont="1" applyBorder="1" applyAlignment="1">
      <alignment vertical="center" wrapText="1"/>
    </xf>
    <xf numFmtId="0" fontId="11" fillId="0" borderId="21" xfId="0" applyFont="1" applyBorder="1" applyAlignment="1">
      <alignment horizontal="center" vertical="center" wrapText="1"/>
    </xf>
    <xf numFmtId="166" fontId="11" fillId="0" borderId="10" xfId="0" applyNumberFormat="1" applyFont="1" applyFill="1" applyBorder="1" applyAlignment="1">
      <alignment horizontal="right" vertical="center" wrapText="1"/>
    </xf>
    <xf numFmtId="166" fontId="11" fillId="0" borderId="11" xfId="0" applyNumberFormat="1" applyFont="1" applyFill="1" applyBorder="1" applyAlignment="1">
      <alignment horizontal="right" vertical="center" wrapText="1"/>
    </xf>
    <xf numFmtId="166" fontId="11" fillId="0" borderId="11" xfId="0" quotePrefix="1" applyNumberFormat="1" applyFont="1" applyFill="1" applyBorder="1" applyAlignment="1">
      <alignment horizontal="right" vertical="center" wrapText="1"/>
    </xf>
    <xf numFmtId="0" fontId="10" fillId="0" borderId="0" xfId="0" applyFont="1" applyAlignment="1">
      <alignment wrapText="1"/>
    </xf>
  </cellXfs>
  <cellStyles count="2">
    <cellStyle name="Normal" xfId="0" builtinId="0"/>
    <cellStyle name="Note"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9"/>
  <sheetViews>
    <sheetView tabSelected="1" topLeftCell="A52" zoomScale="89" zoomScaleNormal="89" workbookViewId="0">
      <selection activeCell="B69" sqref="B69"/>
    </sheetView>
  </sheetViews>
  <sheetFormatPr defaultColWidth="101.42578125" defaultRowHeight="15" x14ac:dyDescent="0.25"/>
  <cols>
    <col min="1" max="1" width="13" customWidth="1"/>
    <col min="3" max="3" width="26.5703125" bestFit="1" customWidth="1"/>
    <col min="4" max="5" width="17.28515625" bestFit="1" customWidth="1"/>
    <col min="6" max="6" width="23.7109375" customWidth="1"/>
  </cols>
  <sheetData>
    <row r="1" spans="1:5" x14ac:dyDescent="0.25">
      <c r="A1" s="50" t="s">
        <v>76</v>
      </c>
      <c r="B1" s="51"/>
      <c r="C1" s="51"/>
      <c r="D1" s="51"/>
      <c r="E1" s="51"/>
    </row>
    <row r="2" spans="1:5" x14ac:dyDescent="0.25">
      <c r="A2" s="50" t="s">
        <v>77</v>
      </c>
      <c r="B2" s="51"/>
      <c r="C2" s="51"/>
      <c r="D2" s="51"/>
      <c r="E2" s="51"/>
    </row>
    <row r="3" spans="1:5" x14ac:dyDescent="0.25">
      <c r="A3" s="46" t="s">
        <v>98</v>
      </c>
      <c r="B3" s="34">
        <v>44674</v>
      </c>
      <c r="C3" s="47"/>
      <c r="D3" s="47"/>
      <c r="E3" s="47"/>
    </row>
    <row r="4" spans="1:5" x14ac:dyDescent="0.25">
      <c r="A4" s="50" t="s">
        <v>78</v>
      </c>
      <c r="B4" s="51"/>
      <c r="C4" s="51"/>
      <c r="D4" s="51"/>
      <c r="E4" s="51"/>
    </row>
    <row r="5" spans="1:5" ht="15.75" thickBot="1" x14ac:dyDescent="0.3">
      <c r="A5" s="13"/>
    </row>
    <row r="6" spans="1:5" x14ac:dyDescent="0.25">
      <c r="A6" s="20" t="s">
        <v>0</v>
      </c>
      <c r="B6" s="23" t="s">
        <v>1</v>
      </c>
      <c r="C6" s="27" t="s">
        <v>2</v>
      </c>
      <c r="D6" s="16" t="s">
        <v>3</v>
      </c>
      <c r="E6" s="17" t="s">
        <v>4</v>
      </c>
    </row>
    <row r="7" spans="1:5" ht="24" x14ac:dyDescent="0.25">
      <c r="A7" s="48">
        <v>1</v>
      </c>
      <c r="B7" s="49" t="s">
        <v>5</v>
      </c>
      <c r="C7" s="28" t="s">
        <v>6</v>
      </c>
      <c r="D7" s="31"/>
      <c r="E7" s="18">
        <v>42440</v>
      </c>
    </row>
    <row r="8" spans="1:5" x14ac:dyDescent="0.25">
      <c r="A8" s="48">
        <v>2</v>
      </c>
      <c r="B8" s="49" t="s">
        <v>79</v>
      </c>
      <c r="C8" s="28" t="s">
        <v>6</v>
      </c>
      <c r="D8" s="31">
        <v>42541</v>
      </c>
      <c r="E8" s="18">
        <v>42655</v>
      </c>
    </row>
    <row r="9" spans="1:5" x14ac:dyDescent="0.25">
      <c r="A9" s="48">
        <v>3</v>
      </c>
      <c r="B9" s="49" t="s">
        <v>80</v>
      </c>
      <c r="C9" s="28" t="s">
        <v>9</v>
      </c>
      <c r="D9" s="31"/>
      <c r="E9" s="18">
        <v>42521</v>
      </c>
    </row>
    <row r="10" spans="1:5" x14ac:dyDescent="0.25">
      <c r="A10" s="48">
        <v>4</v>
      </c>
      <c r="B10" s="25" t="s">
        <v>81</v>
      </c>
      <c r="C10" s="28" t="s">
        <v>82</v>
      </c>
      <c r="D10" s="31">
        <v>42522</v>
      </c>
      <c r="E10" s="18"/>
    </row>
    <row r="11" spans="1:5" x14ac:dyDescent="0.25">
      <c r="A11" s="48">
        <v>5</v>
      </c>
      <c r="B11" s="49" t="s">
        <v>83</v>
      </c>
      <c r="C11" s="28" t="s">
        <v>6</v>
      </c>
      <c r="D11" s="31">
        <v>42803</v>
      </c>
      <c r="E11" s="18"/>
    </row>
    <row r="12" spans="1:5" x14ac:dyDescent="0.25">
      <c r="A12" s="48">
        <v>6</v>
      </c>
      <c r="B12" s="49" t="s">
        <v>84</v>
      </c>
      <c r="C12" s="28" t="s">
        <v>6</v>
      </c>
      <c r="D12" s="31">
        <v>42916</v>
      </c>
      <c r="E12" s="18"/>
    </row>
    <row r="13" spans="1:5" x14ac:dyDescent="0.25">
      <c r="A13" s="48">
        <v>7</v>
      </c>
      <c r="B13" s="49" t="s">
        <v>12</v>
      </c>
      <c r="C13" s="28" t="s">
        <v>13</v>
      </c>
      <c r="D13" s="31">
        <v>42916</v>
      </c>
      <c r="E13" s="18" t="s">
        <v>100</v>
      </c>
    </row>
    <row r="14" spans="1:5" ht="24" x14ac:dyDescent="0.25">
      <c r="A14" s="48">
        <v>8</v>
      </c>
      <c r="B14" s="49" t="s">
        <v>85</v>
      </c>
      <c r="C14" s="28" t="s">
        <v>15</v>
      </c>
      <c r="D14" s="31">
        <v>42990</v>
      </c>
      <c r="E14" s="18">
        <v>42992</v>
      </c>
    </row>
    <row r="15" spans="1:5" x14ac:dyDescent="0.25">
      <c r="A15" s="48">
        <v>9</v>
      </c>
      <c r="B15" s="49" t="s">
        <v>86</v>
      </c>
      <c r="C15" s="28" t="s">
        <v>15</v>
      </c>
      <c r="D15" s="35">
        <v>42992</v>
      </c>
      <c r="E15" s="36">
        <v>43357</v>
      </c>
    </row>
    <row r="16" spans="1:5" x14ac:dyDescent="0.25">
      <c r="A16" s="48">
        <v>10</v>
      </c>
      <c r="B16" s="49" t="s">
        <v>87</v>
      </c>
      <c r="C16" s="28" t="s">
        <v>13</v>
      </c>
      <c r="D16" s="31">
        <v>43357</v>
      </c>
      <c r="E16" s="18">
        <v>43385</v>
      </c>
    </row>
    <row r="17" spans="1:5" x14ac:dyDescent="0.25">
      <c r="A17" s="48">
        <v>11</v>
      </c>
      <c r="B17" s="49" t="s">
        <v>88</v>
      </c>
      <c r="C17" s="28" t="s">
        <v>6</v>
      </c>
      <c r="D17" s="31">
        <v>43385</v>
      </c>
      <c r="E17" s="18">
        <v>43399</v>
      </c>
    </row>
    <row r="18" spans="1:5" ht="24" x14ac:dyDescent="0.25">
      <c r="A18" s="48">
        <v>12</v>
      </c>
      <c r="B18" s="49" t="s">
        <v>18</v>
      </c>
      <c r="C18" s="28" t="s">
        <v>19</v>
      </c>
      <c r="D18" s="31">
        <v>43232.5</v>
      </c>
      <c r="E18" s="18">
        <v>43385</v>
      </c>
    </row>
    <row r="19" spans="1:5" x14ac:dyDescent="0.25">
      <c r="A19" s="48">
        <v>13</v>
      </c>
      <c r="B19" s="49" t="s">
        <v>20</v>
      </c>
      <c r="C19" s="28" t="s">
        <v>9</v>
      </c>
      <c r="D19" s="31">
        <v>43399</v>
      </c>
      <c r="E19" s="18">
        <v>43489</v>
      </c>
    </row>
    <row r="20" spans="1:5" x14ac:dyDescent="0.25">
      <c r="A20" s="48">
        <v>14</v>
      </c>
      <c r="B20" s="49" t="s">
        <v>21</v>
      </c>
      <c r="C20" s="28" t="s">
        <v>6</v>
      </c>
      <c r="D20" s="31">
        <v>43489</v>
      </c>
      <c r="E20" s="18">
        <v>43503</v>
      </c>
    </row>
    <row r="21" spans="1:5" x14ac:dyDescent="0.25">
      <c r="A21" s="48">
        <v>15</v>
      </c>
      <c r="B21" s="49" t="s">
        <v>89</v>
      </c>
      <c r="C21" s="28" t="s">
        <v>13</v>
      </c>
      <c r="D21" s="31">
        <v>43503</v>
      </c>
      <c r="E21" s="18">
        <v>43517</v>
      </c>
    </row>
    <row r="22" spans="1:5" ht="24" x14ac:dyDescent="0.25">
      <c r="A22" s="48">
        <v>16</v>
      </c>
      <c r="B22" s="49" t="s">
        <v>22</v>
      </c>
      <c r="C22" s="28" t="s">
        <v>23</v>
      </c>
      <c r="D22" s="31">
        <v>43489</v>
      </c>
      <c r="E22" s="18">
        <v>44156</v>
      </c>
    </row>
    <row r="23" spans="1:5" ht="36" x14ac:dyDescent="0.25">
      <c r="A23" s="48">
        <v>17</v>
      </c>
      <c r="B23" s="49" t="s">
        <v>24</v>
      </c>
      <c r="C23" s="28" t="s">
        <v>23</v>
      </c>
      <c r="D23" s="31">
        <v>43495.7</v>
      </c>
      <c r="E23" s="18">
        <v>43515.199999999997</v>
      </c>
    </row>
    <row r="24" spans="1:5" ht="24" x14ac:dyDescent="0.25">
      <c r="A24" s="48">
        <v>18</v>
      </c>
      <c r="B24" s="49" t="s">
        <v>25</v>
      </c>
      <c r="C24" s="28" t="s">
        <v>6</v>
      </c>
      <c r="D24" s="31">
        <v>43495.7</v>
      </c>
      <c r="E24" s="18">
        <v>43606.7</v>
      </c>
    </row>
    <row r="25" spans="1:5" x14ac:dyDescent="0.25">
      <c r="A25" s="48">
        <v>19</v>
      </c>
      <c r="B25" s="49" t="s">
        <v>26</v>
      </c>
      <c r="C25" s="28" t="s">
        <v>6</v>
      </c>
      <c r="D25" s="31">
        <v>43495.7</v>
      </c>
      <c r="E25" s="18">
        <v>43606.7</v>
      </c>
    </row>
    <row r="26" spans="1:5" x14ac:dyDescent="0.25">
      <c r="A26" s="48">
        <v>20</v>
      </c>
      <c r="B26" s="49" t="s">
        <v>27</v>
      </c>
      <c r="C26" s="28" t="s">
        <v>28</v>
      </c>
      <c r="D26" s="31">
        <v>43606.7</v>
      </c>
      <c r="E26" s="18">
        <v>43620.7</v>
      </c>
    </row>
    <row r="27" spans="1:5" ht="24" x14ac:dyDescent="0.25">
      <c r="A27" s="48">
        <v>21</v>
      </c>
      <c r="B27" s="49" t="s">
        <v>29</v>
      </c>
      <c r="C27" s="28" t="s">
        <v>23</v>
      </c>
      <c r="D27" s="31">
        <v>43515.199999999997</v>
      </c>
      <c r="E27" s="18">
        <v>44156</v>
      </c>
    </row>
    <row r="28" spans="1:5" ht="36" x14ac:dyDescent="0.25">
      <c r="A28" s="48">
        <v>22</v>
      </c>
      <c r="B28" s="49" t="s">
        <v>30</v>
      </c>
      <c r="C28" s="28" t="s">
        <v>23</v>
      </c>
      <c r="D28" s="31">
        <v>43515.199999999997</v>
      </c>
      <c r="E28" s="18">
        <v>43606.7</v>
      </c>
    </row>
    <row r="29" spans="1:5" ht="24" x14ac:dyDescent="0.25">
      <c r="A29" s="48">
        <v>23</v>
      </c>
      <c r="B29" s="49" t="s">
        <v>31</v>
      </c>
      <c r="C29" s="28" t="s">
        <v>23</v>
      </c>
      <c r="D29" s="31">
        <v>43606.7</v>
      </c>
      <c r="E29" s="18">
        <v>43620.7</v>
      </c>
    </row>
    <row r="30" spans="1:5" x14ac:dyDescent="0.25">
      <c r="A30" s="48">
        <v>24</v>
      </c>
      <c r="B30" s="49" t="s">
        <v>32</v>
      </c>
      <c r="C30" s="28" t="s">
        <v>33</v>
      </c>
      <c r="D30" s="31">
        <v>43620.7</v>
      </c>
      <c r="E30" s="18">
        <v>43634.7</v>
      </c>
    </row>
    <row r="31" spans="1:5" x14ac:dyDescent="0.25">
      <c r="A31" s="48">
        <v>25</v>
      </c>
      <c r="B31" s="49" t="s">
        <v>90</v>
      </c>
      <c r="C31" s="28" t="s">
        <v>13</v>
      </c>
      <c r="D31" s="31">
        <v>43634.7</v>
      </c>
      <c r="E31" s="18">
        <v>43648.7</v>
      </c>
    </row>
    <row r="32" spans="1:5" x14ac:dyDescent="0.25">
      <c r="A32" s="48"/>
      <c r="B32" s="54" t="s">
        <v>101</v>
      </c>
      <c r="C32" s="55"/>
      <c r="D32" s="56"/>
      <c r="E32" s="57"/>
    </row>
    <row r="33" spans="1:6" x14ac:dyDescent="0.25">
      <c r="A33" s="48"/>
      <c r="B33" s="54" t="s">
        <v>102</v>
      </c>
      <c r="C33" s="55" t="s">
        <v>6</v>
      </c>
      <c r="D33" s="56">
        <v>43728</v>
      </c>
      <c r="E33" s="57">
        <v>43728</v>
      </c>
    </row>
    <row r="34" spans="1:6" x14ac:dyDescent="0.25">
      <c r="A34" s="48"/>
      <c r="B34" s="54" t="s">
        <v>106</v>
      </c>
      <c r="C34" s="55"/>
      <c r="D34" s="56">
        <v>43728</v>
      </c>
      <c r="E34" s="57">
        <v>43756</v>
      </c>
    </row>
    <row r="35" spans="1:6" x14ac:dyDescent="0.25">
      <c r="A35" s="48"/>
      <c r="B35" s="54" t="s">
        <v>103</v>
      </c>
      <c r="C35" s="55" t="s">
        <v>6</v>
      </c>
      <c r="D35" s="56">
        <f>E34</f>
        <v>43756</v>
      </c>
      <c r="E35" s="57">
        <f>D35+7</f>
        <v>43763</v>
      </c>
    </row>
    <row r="36" spans="1:6" x14ac:dyDescent="0.25">
      <c r="A36" s="48"/>
      <c r="B36" s="54" t="s">
        <v>107</v>
      </c>
      <c r="C36" s="55" t="s">
        <v>6</v>
      </c>
      <c r="D36" s="56">
        <f>E35+14</f>
        <v>43777</v>
      </c>
      <c r="E36" s="57">
        <f>D36</f>
        <v>43777</v>
      </c>
    </row>
    <row r="37" spans="1:6" x14ac:dyDescent="0.25">
      <c r="A37" s="48"/>
      <c r="B37" s="54" t="s">
        <v>108</v>
      </c>
      <c r="C37" s="55" t="s">
        <v>6</v>
      </c>
      <c r="D37" s="56">
        <f>E36</f>
        <v>43777</v>
      </c>
      <c r="E37" s="57">
        <f>D37+21</f>
        <v>43798</v>
      </c>
    </row>
    <row r="38" spans="1:6" x14ac:dyDescent="0.25">
      <c r="A38" s="48"/>
      <c r="B38" s="54" t="s">
        <v>104</v>
      </c>
      <c r="C38" s="55" t="s">
        <v>6</v>
      </c>
      <c r="D38" s="56">
        <f>E37</f>
        <v>43798</v>
      </c>
      <c r="E38" s="57">
        <f>+D38+7</f>
        <v>43805</v>
      </c>
    </row>
    <row r="39" spans="1:6" x14ac:dyDescent="0.25">
      <c r="A39" s="48"/>
      <c r="B39" s="54" t="s">
        <v>105</v>
      </c>
      <c r="C39" s="55" t="s">
        <v>9</v>
      </c>
      <c r="D39" s="56">
        <f>+E38</f>
        <v>43805</v>
      </c>
      <c r="E39" s="57">
        <v>43921</v>
      </c>
    </row>
    <row r="40" spans="1:6" ht="60" x14ac:dyDescent="0.25">
      <c r="A40" s="48"/>
      <c r="B40" s="54" t="s">
        <v>109</v>
      </c>
      <c r="C40" s="55" t="s">
        <v>6</v>
      </c>
      <c r="D40" s="56">
        <f>E39</f>
        <v>43921</v>
      </c>
      <c r="E40" s="58" t="s">
        <v>118</v>
      </c>
      <c r="F40" s="59" t="s">
        <v>127</v>
      </c>
    </row>
    <row r="41" spans="1:6" ht="24" x14ac:dyDescent="0.25">
      <c r="A41" s="48"/>
      <c r="B41" s="54" t="s">
        <v>117</v>
      </c>
      <c r="C41" s="55" t="s">
        <v>23</v>
      </c>
      <c r="D41" s="56">
        <f>E39</f>
        <v>43921</v>
      </c>
      <c r="E41" s="58" t="s">
        <v>118</v>
      </c>
    </row>
    <row r="42" spans="1:6" ht="36" x14ac:dyDescent="0.25">
      <c r="A42" s="48"/>
      <c r="B42" s="54" t="s">
        <v>30</v>
      </c>
      <c r="C42" s="55" t="s">
        <v>23</v>
      </c>
      <c r="D42" s="56" t="s">
        <v>118</v>
      </c>
      <c r="E42" s="58" t="s">
        <v>119</v>
      </c>
    </row>
    <row r="43" spans="1:6" ht="60" x14ac:dyDescent="0.25">
      <c r="A43" s="48"/>
      <c r="B43" s="54" t="s">
        <v>122</v>
      </c>
      <c r="C43" s="55" t="s">
        <v>23</v>
      </c>
      <c r="D43" s="56" t="s">
        <v>119</v>
      </c>
      <c r="E43" s="58" t="s">
        <v>120</v>
      </c>
      <c r="F43" s="59" t="s">
        <v>128</v>
      </c>
    </row>
    <row r="44" spans="1:6" ht="24" x14ac:dyDescent="0.25">
      <c r="A44" s="48"/>
      <c r="B44" s="54" t="s">
        <v>123</v>
      </c>
      <c r="C44" s="55" t="s">
        <v>125</v>
      </c>
      <c r="D44" s="56" t="s">
        <v>120</v>
      </c>
      <c r="E44" s="58" t="s">
        <v>121</v>
      </c>
    </row>
    <row r="45" spans="1:6" ht="24" x14ac:dyDescent="0.25">
      <c r="A45" s="48"/>
      <c r="B45" s="54" t="s">
        <v>124</v>
      </c>
      <c r="C45" s="55" t="s">
        <v>13</v>
      </c>
      <c r="D45" s="56" t="s">
        <v>121</v>
      </c>
      <c r="E45" s="58" t="s">
        <v>126</v>
      </c>
    </row>
    <row r="46" spans="1:6" ht="24" x14ac:dyDescent="0.25">
      <c r="A46" s="48">
        <v>26</v>
      </c>
      <c r="B46" s="49" t="s">
        <v>91</v>
      </c>
      <c r="C46" s="28" t="s">
        <v>92</v>
      </c>
      <c r="D46" s="31">
        <f>D30</f>
        <v>43620.7</v>
      </c>
      <c r="E46" s="18">
        <f>$D$64</f>
        <v>44490.7</v>
      </c>
    </row>
    <row r="47" spans="1:6" ht="48" x14ac:dyDescent="0.25">
      <c r="A47" s="48">
        <v>27</v>
      </c>
      <c r="B47" s="49" t="s">
        <v>37</v>
      </c>
      <c r="C47" s="28" t="s">
        <v>38</v>
      </c>
      <c r="D47" s="31">
        <f t="shared" ref="D47:D57" si="0">$D$61</f>
        <v>44013.7</v>
      </c>
      <c r="E47" s="18">
        <f t="shared" ref="E47:E57" si="1">$E$73</f>
        <v>44674</v>
      </c>
    </row>
    <row r="48" spans="1:6" x14ac:dyDescent="0.25">
      <c r="A48" s="48">
        <v>28</v>
      </c>
      <c r="B48" s="49" t="s">
        <v>39</v>
      </c>
      <c r="C48" s="28" t="s">
        <v>40</v>
      </c>
      <c r="D48" s="31">
        <f t="shared" si="0"/>
        <v>44013.7</v>
      </c>
      <c r="E48" s="18">
        <f t="shared" si="1"/>
        <v>44674</v>
      </c>
    </row>
    <row r="49" spans="1:5" ht="24" x14ac:dyDescent="0.25">
      <c r="A49" s="48">
        <v>29</v>
      </c>
      <c r="B49" s="49" t="s">
        <v>41</v>
      </c>
      <c r="C49" s="28" t="s">
        <v>42</v>
      </c>
      <c r="D49" s="31">
        <f t="shared" si="0"/>
        <v>44013.7</v>
      </c>
      <c r="E49" s="18">
        <f t="shared" si="1"/>
        <v>44674</v>
      </c>
    </row>
    <row r="50" spans="1:5" x14ac:dyDescent="0.25">
      <c r="A50" s="48">
        <v>30</v>
      </c>
      <c r="B50" s="49" t="s">
        <v>43</v>
      </c>
      <c r="C50" s="28" t="s">
        <v>23</v>
      </c>
      <c r="D50" s="31">
        <f t="shared" si="0"/>
        <v>44013.7</v>
      </c>
      <c r="E50" s="18">
        <f t="shared" si="1"/>
        <v>44674</v>
      </c>
    </row>
    <row r="51" spans="1:5" ht="24" x14ac:dyDescent="0.25">
      <c r="A51" s="48">
        <v>31</v>
      </c>
      <c r="B51" s="49" t="s">
        <v>44</v>
      </c>
      <c r="C51" s="28" t="s">
        <v>45</v>
      </c>
      <c r="D51" s="31">
        <f t="shared" si="0"/>
        <v>44013.7</v>
      </c>
      <c r="E51" s="18">
        <f t="shared" si="1"/>
        <v>44674</v>
      </c>
    </row>
    <row r="52" spans="1:5" x14ac:dyDescent="0.25">
      <c r="A52" s="52">
        <v>32</v>
      </c>
      <c r="B52" s="53" t="s">
        <v>46</v>
      </c>
      <c r="C52" s="28" t="s">
        <v>93</v>
      </c>
      <c r="D52" s="31">
        <f t="shared" si="0"/>
        <v>44013.7</v>
      </c>
      <c r="E52" s="18">
        <f t="shared" si="1"/>
        <v>44674</v>
      </c>
    </row>
    <row r="53" spans="1:5" x14ac:dyDescent="0.25">
      <c r="A53" s="52"/>
      <c r="B53" s="53"/>
      <c r="C53" s="28" t="s">
        <v>94</v>
      </c>
      <c r="D53" s="31">
        <f t="shared" si="0"/>
        <v>44013.7</v>
      </c>
      <c r="E53" s="18">
        <f t="shared" si="1"/>
        <v>44674</v>
      </c>
    </row>
    <row r="54" spans="1:5" x14ac:dyDescent="0.25">
      <c r="A54" s="48">
        <v>33</v>
      </c>
      <c r="B54" s="49" t="s">
        <v>48</v>
      </c>
      <c r="C54" s="28" t="s">
        <v>23</v>
      </c>
      <c r="D54" s="31">
        <f t="shared" si="0"/>
        <v>44013.7</v>
      </c>
      <c r="E54" s="18">
        <f t="shared" si="1"/>
        <v>44674</v>
      </c>
    </row>
    <row r="55" spans="1:5" x14ac:dyDescent="0.25">
      <c r="A55" s="48">
        <v>34</v>
      </c>
      <c r="B55" s="49" t="s">
        <v>49</v>
      </c>
      <c r="C55" s="28" t="s">
        <v>23</v>
      </c>
      <c r="D55" s="31">
        <f t="shared" si="0"/>
        <v>44013.7</v>
      </c>
      <c r="E55" s="18">
        <f t="shared" si="1"/>
        <v>44674</v>
      </c>
    </row>
    <row r="56" spans="1:5" ht="24" x14ac:dyDescent="0.25">
      <c r="A56" s="48">
        <v>35</v>
      </c>
      <c r="B56" s="49" t="s">
        <v>50</v>
      </c>
      <c r="C56" s="28" t="s">
        <v>51</v>
      </c>
      <c r="D56" s="31">
        <f t="shared" si="0"/>
        <v>44013.7</v>
      </c>
      <c r="E56" s="18">
        <f t="shared" si="1"/>
        <v>44674</v>
      </c>
    </row>
    <row r="57" spans="1:5" ht="24" x14ac:dyDescent="0.25">
      <c r="A57" s="48">
        <v>36</v>
      </c>
      <c r="B57" s="49" t="s">
        <v>52</v>
      </c>
      <c r="C57" s="28" t="s">
        <v>53</v>
      </c>
      <c r="D57" s="31">
        <f t="shared" si="0"/>
        <v>44013.7</v>
      </c>
      <c r="E57" s="18">
        <f t="shared" si="1"/>
        <v>44674</v>
      </c>
    </row>
    <row r="58" spans="1:5" x14ac:dyDescent="0.25">
      <c r="A58" s="48">
        <v>37</v>
      </c>
      <c r="B58" s="49" t="s">
        <v>54</v>
      </c>
      <c r="C58" s="28" t="s">
        <v>55</v>
      </c>
      <c r="D58" s="31">
        <f>$D$61</f>
        <v>44013.7</v>
      </c>
      <c r="E58" s="18">
        <f>$E$73</f>
        <v>44674</v>
      </c>
    </row>
    <row r="59" spans="1:5" ht="24" x14ac:dyDescent="0.25">
      <c r="A59" s="48">
        <v>38</v>
      </c>
      <c r="B59" s="49" t="s">
        <v>56</v>
      </c>
      <c r="C59" s="28" t="s">
        <v>23</v>
      </c>
      <c r="D59" s="31">
        <f>E73-365.3</f>
        <v>44308.7</v>
      </c>
      <c r="E59" s="18">
        <f>D59+(16*7)</f>
        <v>44420.7</v>
      </c>
    </row>
    <row r="60" spans="1:5" ht="36" x14ac:dyDescent="0.25">
      <c r="A60" s="48">
        <v>39</v>
      </c>
      <c r="B60" s="49" t="s">
        <v>57</v>
      </c>
      <c r="C60" s="28" t="s">
        <v>58</v>
      </c>
      <c r="D60" s="31">
        <f>D61</f>
        <v>44013.7</v>
      </c>
      <c r="E60" s="18">
        <f>E61</f>
        <v>44490.7</v>
      </c>
    </row>
    <row r="61" spans="1:5" ht="24" x14ac:dyDescent="0.25">
      <c r="A61" s="48">
        <v>40</v>
      </c>
      <c r="B61" s="49" t="s">
        <v>59</v>
      </c>
      <c r="C61" s="28" t="s">
        <v>23</v>
      </c>
      <c r="D61" s="31">
        <f>E61-((365)+16*7)</f>
        <v>44013.7</v>
      </c>
      <c r="E61" s="18">
        <f>E62</f>
        <v>44490.7</v>
      </c>
    </row>
    <row r="62" spans="1:5" ht="36" x14ac:dyDescent="0.25">
      <c r="A62" s="48">
        <v>41</v>
      </c>
      <c r="B62" s="49" t="s">
        <v>60</v>
      </c>
      <c r="C62" s="28" t="s">
        <v>23</v>
      </c>
      <c r="D62" s="31"/>
      <c r="E62" s="18">
        <f>E63</f>
        <v>44490.7</v>
      </c>
    </row>
    <row r="63" spans="1:5" ht="24" x14ac:dyDescent="0.25">
      <c r="A63" s="48">
        <v>42</v>
      </c>
      <c r="B63" s="49" t="s">
        <v>62</v>
      </c>
      <c r="C63" s="28" t="s">
        <v>23</v>
      </c>
      <c r="D63" s="31"/>
      <c r="E63" s="18">
        <f>D64</f>
        <v>44490.7</v>
      </c>
    </row>
    <row r="64" spans="1:5" ht="24" x14ac:dyDescent="0.25">
      <c r="A64" s="48">
        <v>43</v>
      </c>
      <c r="B64" s="49" t="s">
        <v>63</v>
      </c>
      <c r="C64" s="29" t="s">
        <v>58</v>
      </c>
      <c r="D64" s="31">
        <f>E64-(6*30.55)</f>
        <v>44490.7</v>
      </c>
      <c r="E64" s="18">
        <f>$E$73</f>
        <v>44674</v>
      </c>
    </row>
    <row r="65" spans="1:6" ht="60" x14ac:dyDescent="0.25">
      <c r="A65" s="48">
        <v>44</v>
      </c>
      <c r="B65" s="49" t="s">
        <v>132</v>
      </c>
      <c r="C65" s="28" t="s">
        <v>23</v>
      </c>
      <c r="D65" s="31">
        <f>D64</f>
        <v>44490.7</v>
      </c>
      <c r="E65" s="18">
        <f>D65+14</f>
        <v>44504.7</v>
      </c>
      <c r="F65" s="59" t="s">
        <v>129</v>
      </c>
    </row>
    <row r="66" spans="1:6" x14ac:dyDescent="0.25">
      <c r="A66" s="48">
        <v>45</v>
      </c>
      <c r="B66" s="49" t="s">
        <v>133</v>
      </c>
      <c r="C66" s="28" t="s">
        <v>130</v>
      </c>
      <c r="D66" s="31">
        <f>E65</f>
        <v>44504.7</v>
      </c>
      <c r="E66" s="18">
        <f>D66+14</f>
        <v>44518.7</v>
      </c>
    </row>
    <row r="67" spans="1:6" x14ac:dyDescent="0.25">
      <c r="A67" s="48">
        <v>46</v>
      </c>
      <c r="B67" s="49" t="s">
        <v>134</v>
      </c>
      <c r="C67" s="28" t="s">
        <v>13</v>
      </c>
      <c r="D67" s="31">
        <f>E66</f>
        <v>44518.7</v>
      </c>
      <c r="E67" s="18">
        <f>D67+14</f>
        <v>44532.7</v>
      </c>
    </row>
    <row r="68" spans="1:6" ht="24" x14ac:dyDescent="0.25">
      <c r="A68" s="48">
        <v>47</v>
      </c>
      <c r="B68" s="49" t="s">
        <v>67</v>
      </c>
      <c r="C68" s="28" t="s">
        <v>23</v>
      </c>
      <c r="D68" s="31">
        <f>E68-7</f>
        <v>44574</v>
      </c>
      <c r="E68" s="18">
        <f>E73-(3*31)</f>
        <v>44581</v>
      </c>
    </row>
    <row r="69" spans="1:6" x14ac:dyDescent="0.25">
      <c r="A69" s="48"/>
      <c r="B69" s="54" t="s">
        <v>131</v>
      </c>
      <c r="C69" s="55" t="s">
        <v>33</v>
      </c>
      <c r="D69" s="56">
        <f>E68</f>
        <v>44581</v>
      </c>
      <c r="E69" s="57">
        <f>D69+14</f>
        <v>44595</v>
      </c>
    </row>
    <row r="70" spans="1:6" x14ac:dyDescent="0.25">
      <c r="A70" s="48"/>
      <c r="B70" s="54" t="s">
        <v>114</v>
      </c>
      <c r="C70" s="55" t="s">
        <v>13</v>
      </c>
      <c r="D70" s="56">
        <f>E69</f>
        <v>44595</v>
      </c>
      <c r="E70" s="57">
        <f>D70+14</f>
        <v>44609</v>
      </c>
    </row>
    <row r="71" spans="1:6" x14ac:dyDescent="0.25">
      <c r="A71" s="48"/>
      <c r="B71" s="54" t="s">
        <v>115</v>
      </c>
      <c r="C71" s="55" t="s">
        <v>23</v>
      </c>
      <c r="D71" s="56">
        <f>E70</f>
        <v>44609</v>
      </c>
      <c r="E71" s="57">
        <f>D71+14</f>
        <v>44623</v>
      </c>
    </row>
    <row r="72" spans="1:6" ht="24" x14ac:dyDescent="0.25">
      <c r="A72" s="48">
        <v>48</v>
      </c>
      <c r="B72" s="49" t="s">
        <v>68</v>
      </c>
      <c r="C72" s="28" t="s">
        <v>23</v>
      </c>
      <c r="D72" s="31">
        <f>E72-7</f>
        <v>44660</v>
      </c>
      <c r="E72" s="18">
        <f>E73-7</f>
        <v>44667</v>
      </c>
    </row>
    <row r="73" spans="1:6" x14ac:dyDescent="0.25">
      <c r="A73" s="48">
        <v>49</v>
      </c>
      <c r="B73" s="49" t="s">
        <v>70</v>
      </c>
      <c r="C73" s="28"/>
      <c r="D73" s="31"/>
      <c r="E73" s="33">
        <f>B3</f>
        <v>44674</v>
      </c>
    </row>
    <row r="74" spans="1:6" x14ac:dyDescent="0.25">
      <c r="A74" s="48">
        <v>50</v>
      </c>
      <c r="B74" s="49" t="s">
        <v>71</v>
      </c>
      <c r="C74" s="28" t="s">
        <v>23</v>
      </c>
      <c r="D74" s="31">
        <f>E73</f>
        <v>44674</v>
      </c>
      <c r="E74" s="18">
        <f>D74+14</f>
        <v>44688</v>
      </c>
    </row>
    <row r="75" spans="1:6" x14ac:dyDescent="0.25">
      <c r="A75" s="48">
        <v>51</v>
      </c>
      <c r="B75" s="49" t="s">
        <v>72</v>
      </c>
      <c r="C75" s="28" t="s">
        <v>33</v>
      </c>
      <c r="D75" s="31">
        <f>E74</f>
        <v>44688</v>
      </c>
      <c r="E75" s="18">
        <f>D75+7</f>
        <v>44695</v>
      </c>
    </row>
    <row r="76" spans="1:6" ht="24" x14ac:dyDescent="0.25">
      <c r="A76" s="48">
        <v>52</v>
      </c>
      <c r="B76" s="49" t="s">
        <v>99</v>
      </c>
      <c r="C76" s="28" t="s">
        <v>13</v>
      </c>
      <c r="D76" s="31">
        <f>E75+30</f>
        <v>44725</v>
      </c>
      <c r="E76" s="18">
        <f>D76+14</f>
        <v>44739</v>
      </c>
    </row>
    <row r="77" spans="1:6" ht="24" x14ac:dyDescent="0.25">
      <c r="A77" s="48">
        <v>53</v>
      </c>
      <c r="B77" s="49" t="s">
        <v>96</v>
      </c>
      <c r="C77" s="28" t="s">
        <v>23</v>
      </c>
      <c r="D77" s="31">
        <f>E76</f>
        <v>44739</v>
      </c>
      <c r="E77" s="18">
        <f>D77+30</f>
        <v>44769</v>
      </c>
    </row>
    <row r="78" spans="1:6" ht="24" x14ac:dyDescent="0.25">
      <c r="A78" s="48">
        <v>54</v>
      </c>
      <c r="B78" s="49" t="s">
        <v>75</v>
      </c>
      <c r="C78" s="28" t="s">
        <v>23</v>
      </c>
      <c r="D78" s="31">
        <f>E77</f>
        <v>44769</v>
      </c>
      <c r="E78" s="18">
        <f>D78+30</f>
        <v>44799</v>
      </c>
    </row>
    <row r="79" spans="1:6" ht="15.75" thickBot="1" x14ac:dyDescent="0.3">
      <c r="A79" s="22">
        <v>55</v>
      </c>
      <c r="B79" s="26" t="s">
        <v>97</v>
      </c>
      <c r="C79" s="30" t="s">
        <v>82</v>
      </c>
      <c r="D79" s="32"/>
      <c r="E79" s="19"/>
    </row>
  </sheetData>
  <autoFilter ref="A6:E6"/>
  <mergeCells count="5">
    <mergeCell ref="A1:E1"/>
    <mergeCell ref="A2:E2"/>
    <mergeCell ref="A4:E4"/>
    <mergeCell ref="A52:A53"/>
    <mergeCell ref="B52:B53"/>
  </mergeCells>
  <pageMargins left="0.70866141732283472" right="0.70866141732283472" top="0.74803149606299213" bottom="0.74803149606299213" header="0.31496062992125984" footer="0.31496062992125984"/>
  <pageSetup scale="70" fitToHeight="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9"/>
  <sheetViews>
    <sheetView zoomScale="89" zoomScaleNormal="89" workbookViewId="0">
      <selection activeCell="C32" sqref="C32"/>
    </sheetView>
  </sheetViews>
  <sheetFormatPr defaultColWidth="101.42578125" defaultRowHeight="15" x14ac:dyDescent="0.25"/>
  <cols>
    <col min="1" max="1" width="13" customWidth="1"/>
    <col min="3" max="3" width="26.5703125" bestFit="1" customWidth="1"/>
    <col min="4" max="5" width="17.28515625" bestFit="1" customWidth="1"/>
  </cols>
  <sheetData>
    <row r="1" spans="1:5" x14ac:dyDescent="0.25">
      <c r="A1" s="50" t="s">
        <v>76</v>
      </c>
      <c r="B1" s="51"/>
      <c r="C1" s="51"/>
      <c r="D1" s="51"/>
      <c r="E1" s="51"/>
    </row>
    <row r="2" spans="1:5" x14ac:dyDescent="0.25">
      <c r="A2" s="50" t="s">
        <v>77</v>
      </c>
      <c r="B2" s="51"/>
      <c r="C2" s="51"/>
      <c r="D2" s="51"/>
      <c r="E2" s="51"/>
    </row>
    <row r="3" spans="1:5" x14ac:dyDescent="0.25">
      <c r="A3" s="39" t="s">
        <v>98</v>
      </c>
      <c r="B3" s="34">
        <v>44674</v>
      </c>
      <c r="C3" s="40"/>
      <c r="D3" s="40"/>
      <c r="E3" s="40"/>
    </row>
    <row r="4" spans="1:5" x14ac:dyDescent="0.25">
      <c r="A4" s="50" t="s">
        <v>78</v>
      </c>
      <c r="B4" s="51"/>
      <c r="C4" s="51"/>
      <c r="D4" s="51"/>
      <c r="E4" s="51"/>
    </row>
    <row r="5" spans="1:5" ht="15.75" thickBot="1" x14ac:dyDescent="0.3">
      <c r="A5" s="13"/>
    </row>
    <row r="6" spans="1:5" x14ac:dyDescent="0.25">
      <c r="A6" s="20" t="s">
        <v>0</v>
      </c>
      <c r="B6" s="23" t="s">
        <v>1</v>
      </c>
      <c r="C6" s="27" t="s">
        <v>2</v>
      </c>
      <c r="D6" s="16" t="s">
        <v>3</v>
      </c>
      <c r="E6" s="17" t="s">
        <v>4</v>
      </c>
    </row>
    <row r="7" spans="1:5" ht="24" x14ac:dyDescent="0.25">
      <c r="A7" s="37">
        <v>1</v>
      </c>
      <c r="B7" s="38" t="s">
        <v>5</v>
      </c>
      <c r="C7" s="28" t="s">
        <v>6</v>
      </c>
      <c r="D7" s="31"/>
      <c r="E7" s="18">
        <v>42440</v>
      </c>
    </row>
    <row r="8" spans="1:5" x14ac:dyDescent="0.25">
      <c r="A8" s="37">
        <v>2</v>
      </c>
      <c r="B8" s="38" t="s">
        <v>79</v>
      </c>
      <c r="C8" s="28" t="s">
        <v>6</v>
      </c>
      <c r="D8" s="31">
        <v>42541</v>
      </c>
      <c r="E8" s="18">
        <v>42655</v>
      </c>
    </row>
    <row r="9" spans="1:5" x14ac:dyDescent="0.25">
      <c r="A9" s="37">
        <v>3</v>
      </c>
      <c r="B9" s="38" t="s">
        <v>80</v>
      </c>
      <c r="C9" s="28" t="s">
        <v>9</v>
      </c>
      <c r="D9" s="31"/>
      <c r="E9" s="18">
        <v>42521</v>
      </c>
    </row>
    <row r="10" spans="1:5" x14ac:dyDescent="0.25">
      <c r="A10" s="37">
        <v>4</v>
      </c>
      <c r="B10" s="25" t="s">
        <v>81</v>
      </c>
      <c r="C10" s="28" t="s">
        <v>82</v>
      </c>
      <c r="D10" s="31">
        <v>42522</v>
      </c>
      <c r="E10" s="18"/>
    </row>
    <row r="11" spans="1:5" x14ac:dyDescent="0.25">
      <c r="A11" s="37">
        <v>5</v>
      </c>
      <c r="B11" s="38" t="s">
        <v>83</v>
      </c>
      <c r="C11" s="28" t="s">
        <v>6</v>
      </c>
      <c r="D11" s="31">
        <v>42803</v>
      </c>
      <c r="E11" s="18"/>
    </row>
    <row r="12" spans="1:5" x14ac:dyDescent="0.25">
      <c r="A12" s="37">
        <v>6</v>
      </c>
      <c r="B12" s="38" t="s">
        <v>84</v>
      </c>
      <c r="C12" s="28" t="s">
        <v>6</v>
      </c>
      <c r="D12" s="31">
        <v>42916</v>
      </c>
      <c r="E12" s="18"/>
    </row>
    <row r="13" spans="1:5" x14ac:dyDescent="0.25">
      <c r="A13" s="37">
        <v>7</v>
      </c>
      <c r="B13" s="38" t="s">
        <v>12</v>
      </c>
      <c r="C13" s="28" t="s">
        <v>13</v>
      </c>
      <c r="D13" s="31">
        <v>42916</v>
      </c>
      <c r="E13" s="18" t="s">
        <v>100</v>
      </c>
    </row>
    <row r="14" spans="1:5" ht="24" x14ac:dyDescent="0.25">
      <c r="A14" s="37">
        <v>8</v>
      </c>
      <c r="B14" s="38" t="s">
        <v>85</v>
      </c>
      <c r="C14" s="28" t="s">
        <v>15</v>
      </c>
      <c r="D14" s="31">
        <v>42990</v>
      </c>
      <c r="E14" s="18">
        <v>42992</v>
      </c>
    </row>
    <row r="15" spans="1:5" x14ac:dyDescent="0.25">
      <c r="A15" s="37">
        <v>9</v>
      </c>
      <c r="B15" s="38" t="s">
        <v>86</v>
      </c>
      <c r="C15" s="28" t="s">
        <v>15</v>
      </c>
      <c r="D15" s="35">
        <v>42992</v>
      </c>
      <c r="E15" s="36">
        <v>43357</v>
      </c>
    </row>
    <row r="16" spans="1:5" x14ac:dyDescent="0.25">
      <c r="A16" s="37">
        <v>10</v>
      </c>
      <c r="B16" s="38" t="s">
        <v>87</v>
      </c>
      <c r="C16" s="28" t="s">
        <v>13</v>
      </c>
      <c r="D16" s="31">
        <v>43357</v>
      </c>
      <c r="E16" s="18">
        <v>43385</v>
      </c>
    </row>
    <row r="17" spans="1:5" x14ac:dyDescent="0.25">
      <c r="A17" s="37">
        <v>11</v>
      </c>
      <c r="B17" s="38" t="s">
        <v>88</v>
      </c>
      <c r="C17" s="28" t="s">
        <v>6</v>
      </c>
      <c r="D17" s="31">
        <v>43385</v>
      </c>
      <c r="E17" s="18">
        <v>43399</v>
      </c>
    </row>
    <row r="18" spans="1:5" ht="24" x14ac:dyDescent="0.25">
      <c r="A18" s="37">
        <v>12</v>
      </c>
      <c r="B18" s="38" t="s">
        <v>18</v>
      </c>
      <c r="C18" s="28" t="s">
        <v>19</v>
      </c>
      <c r="D18" s="31">
        <v>43232.5</v>
      </c>
      <c r="E18" s="18">
        <v>43385</v>
      </c>
    </row>
    <row r="19" spans="1:5" x14ac:dyDescent="0.25">
      <c r="A19" s="37">
        <v>13</v>
      </c>
      <c r="B19" s="38" t="s">
        <v>20</v>
      </c>
      <c r="C19" s="28" t="s">
        <v>9</v>
      </c>
      <c r="D19" s="31">
        <v>43399</v>
      </c>
      <c r="E19" s="18">
        <v>43489</v>
      </c>
    </row>
    <row r="20" spans="1:5" x14ac:dyDescent="0.25">
      <c r="A20" s="37">
        <v>14</v>
      </c>
      <c r="B20" s="38" t="s">
        <v>21</v>
      </c>
      <c r="C20" s="28" t="s">
        <v>6</v>
      </c>
      <c r="D20" s="31">
        <v>43489</v>
      </c>
      <c r="E20" s="18">
        <v>43503</v>
      </c>
    </row>
    <row r="21" spans="1:5" x14ac:dyDescent="0.25">
      <c r="A21" s="37">
        <v>15</v>
      </c>
      <c r="B21" s="38" t="s">
        <v>89</v>
      </c>
      <c r="C21" s="28" t="s">
        <v>13</v>
      </c>
      <c r="D21" s="31">
        <v>43503</v>
      </c>
      <c r="E21" s="18">
        <v>43517</v>
      </c>
    </row>
    <row r="22" spans="1:5" ht="24" x14ac:dyDescent="0.25">
      <c r="A22" s="37">
        <v>16</v>
      </c>
      <c r="B22" s="38" t="s">
        <v>22</v>
      </c>
      <c r="C22" s="28" t="s">
        <v>23</v>
      </c>
      <c r="D22" s="31">
        <v>43489</v>
      </c>
      <c r="E22" s="18">
        <v>44156</v>
      </c>
    </row>
    <row r="23" spans="1:5" ht="36" x14ac:dyDescent="0.25">
      <c r="A23" s="37">
        <v>17</v>
      </c>
      <c r="B23" s="38" t="s">
        <v>24</v>
      </c>
      <c r="C23" s="28" t="s">
        <v>23</v>
      </c>
      <c r="D23" s="31">
        <v>43495.7</v>
      </c>
      <c r="E23" s="18">
        <v>43515.199999999997</v>
      </c>
    </row>
    <row r="24" spans="1:5" ht="24" x14ac:dyDescent="0.25">
      <c r="A24" s="37">
        <v>18</v>
      </c>
      <c r="B24" s="38" t="s">
        <v>25</v>
      </c>
      <c r="C24" s="28" t="s">
        <v>6</v>
      </c>
      <c r="D24" s="31">
        <v>43495.7</v>
      </c>
      <c r="E24" s="18">
        <v>43606.7</v>
      </c>
    </row>
    <row r="25" spans="1:5" x14ac:dyDescent="0.25">
      <c r="A25" s="37">
        <v>19</v>
      </c>
      <c r="B25" s="38" t="s">
        <v>26</v>
      </c>
      <c r="C25" s="28" t="s">
        <v>6</v>
      </c>
      <c r="D25" s="31">
        <v>43495.7</v>
      </c>
      <c r="E25" s="18">
        <v>43606.7</v>
      </c>
    </row>
    <row r="26" spans="1:5" x14ac:dyDescent="0.25">
      <c r="A26" s="37">
        <v>20</v>
      </c>
      <c r="B26" s="38" t="s">
        <v>27</v>
      </c>
      <c r="C26" s="28" t="s">
        <v>28</v>
      </c>
      <c r="D26" s="31">
        <v>43606.7</v>
      </c>
      <c r="E26" s="18">
        <v>43620.7</v>
      </c>
    </row>
    <row r="27" spans="1:5" ht="24" x14ac:dyDescent="0.25">
      <c r="A27" s="37">
        <v>21</v>
      </c>
      <c r="B27" s="38" t="s">
        <v>29</v>
      </c>
      <c r="C27" s="28" t="s">
        <v>23</v>
      </c>
      <c r="D27" s="31">
        <v>43515.199999999997</v>
      </c>
      <c r="E27" s="18">
        <v>44156</v>
      </c>
    </row>
    <row r="28" spans="1:5" ht="36" x14ac:dyDescent="0.25">
      <c r="A28" s="37">
        <v>22</v>
      </c>
      <c r="B28" s="38" t="s">
        <v>30</v>
      </c>
      <c r="C28" s="28" t="s">
        <v>23</v>
      </c>
      <c r="D28" s="31">
        <v>43515.199999999997</v>
      </c>
      <c r="E28" s="18">
        <v>43606.7</v>
      </c>
    </row>
    <row r="29" spans="1:5" ht="24" x14ac:dyDescent="0.25">
      <c r="A29" s="37">
        <v>23</v>
      </c>
      <c r="B29" s="38" t="s">
        <v>31</v>
      </c>
      <c r="C29" s="28" t="s">
        <v>23</v>
      </c>
      <c r="D29" s="31">
        <v>43606.7</v>
      </c>
      <c r="E29" s="18">
        <v>43620.7</v>
      </c>
    </row>
    <row r="30" spans="1:5" x14ac:dyDescent="0.25">
      <c r="A30" s="37">
        <v>24</v>
      </c>
      <c r="B30" s="38" t="s">
        <v>32</v>
      </c>
      <c r="C30" s="28" t="s">
        <v>33</v>
      </c>
      <c r="D30" s="31">
        <v>43620.7</v>
      </c>
      <c r="E30" s="18">
        <v>43634.7</v>
      </c>
    </row>
    <row r="31" spans="1:5" x14ac:dyDescent="0.25">
      <c r="A31" s="37">
        <v>25</v>
      </c>
      <c r="B31" s="38" t="s">
        <v>90</v>
      </c>
      <c r="C31" s="28" t="s">
        <v>13</v>
      </c>
      <c r="D31" s="31">
        <v>43634.7</v>
      </c>
      <c r="E31" s="18">
        <v>43648.7</v>
      </c>
    </row>
    <row r="32" spans="1:5" x14ac:dyDescent="0.25">
      <c r="A32" s="37"/>
      <c r="B32" s="42" t="s">
        <v>101</v>
      </c>
      <c r="C32" s="43"/>
      <c r="D32" s="44"/>
      <c r="E32" s="45"/>
    </row>
    <row r="33" spans="1:5" x14ac:dyDescent="0.25">
      <c r="A33" s="37"/>
      <c r="B33" s="42" t="s">
        <v>102</v>
      </c>
      <c r="C33" s="43" t="s">
        <v>6</v>
      </c>
      <c r="D33" s="44">
        <v>43728</v>
      </c>
      <c r="E33" s="45">
        <v>43728</v>
      </c>
    </row>
    <row r="34" spans="1:5" x14ac:dyDescent="0.25">
      <c r="A34" s="37"/>
      <c r="B34" s="42" t="s">
        <v>106</v>
      </c>
      <c r="C34" s="43"/>
      <c r="D34" s="44">
        <v>43728</v>
      </c>
      <c r="E34" s="45">
        <v>43756</v>
      </c>
    </row>
    <row r="35" spans="1:5" x14ac:dyDescent="0.25">
      <c r="A35" s="37"/>
      <c r="B35" s="42" t="s">
        <v>103</v>
      </c>
      <c r="C35" s="43" t="s">
        <v>6</v>
      </c>
      <c r="D35" s="44">
        <f>E34</f>
        <v>43756</v>
      </c>
      <c r="E35" s="45">
        <f>D35+7</f>
        <v>43763</v>
      </c>
    </row>
    <row r="36" spans="1:5" x14ac:dyDescent="0.25">
      <c r="A36" s="37"/>
      <c r="B36" s="42" t="s">
        <v>107</v>
      </c>
      <c r="C36" s="43" t="s">
        <v>6</v>
      </c>
      <c r="D36" s="44">
        <f>E35+14</f>
        <v>43777</v>
      </c>
      <c r="E36" s="45">
        <f>D36</f>
        <v>43777</v>
      </c>
    </row>
    <row r="37" spans="1:5" x14ac:dyDescent="0.25">
      <c r="A37" s="37"/>
      <c r="B37" s="42" t="s">
        <v>108</v>
      </c>
      <c r="C37" s="43" t="s">
        <v>6</v>
      </c>
      <c r="D37" s="44">
        <f>E36</f>
        <v>43777</v>
      </c>
      <c r="E37" s="45">
        <f>D37+21</f>
        <v>43798</v>
      </c>
    </row>
    <row r="38" spans="1:5" x14ac:dyDescent="0.25">
      <c r="A38" s="37"/>
      <c r="B38" s="42" t="s">
        <v>104</v>
      </c>
      <c r="C38" s="43" t="s">
        <v>6</v>
      </c>
      <c r="D38" s="44">
        <f>E37</f>
        <v>43798</v>
      </c>
      <c r="E38" s="45">
        <f>+D38+7</f>
        <v>43805</v>
      </c>
    </row>
    <row r="39" spans="1:5" x14ac:dyDescent="0.25">
      <c r="A39" s="37"/>
      <c r="B39" s="42" t="s">
        <v>105</v>
      </c>
      <c r="C39" s="43" t="s">
        <v>9</v>
      </c>
      <c r="D39" s="44">
        <f>+E38</f>
        <v>43805</v>
      </c>
      <c r="E39" s="45">
        <v>43921</v>
      </c>
    </row>
    <row r="40" spans="1:5" x14ac:dyDescent="0.25">
      <c r="A40" s="37"/>
      <c r="B40" s="42" t="s">
        <v>109</v>
      </c>
      <c r="C40" s="43" t="s">
        <v>6</v>
      </c>
      <c r="D40" s="44">
        <f>E39</f>
        <v>43921</v>
      </c>
      <c r="E40" s="45">
        <f>B3-730</f>
        <v>43944</v>
      </c>
    </row>
    <row r="41" spans="1:5" ht="24" x14ac:dyDescent="0.25">
      <c r="A41" s="37"/>
      <c r="B41" s="42" t="s">
        <v>117</v>
      </c>
      <c r="C41" s="43" t="s">
        <v>23</v>
      </c>
      <c r="D41" s="44">
        <f>E39</f>
        <v>43921</v>
      </c>
      <c r="E41" s="45">
        <f>B3-730</f>
        <v>43944</v>
      </c>
    </row>
    <row r="42" spans="1:5" ht="36" x14ac:dyDescent="0.25">
      <c r="A42" s="37"/>
      <c r="B42" s="42" t="s">
        <v>30</v>
      </c>
      <c r="C42" s="43" t="s">
        <v>23</v>
      </c>
      <c r="D42" s="44">
        <f>E41</f>
        <v>43944</v>
      </c>
      <c r="E42" s="45">
        <f>B3-540</f>
        <v>44134</v>
      </c>
    </row>
    <row r="43" spans="1:5" ht="24" x14ac:dyDescent="0.25">
      <c r="A43" s="37"/>
      <c r="B43" s="42" t="s">
        <v>110</v>
      </c>
      <c r="C43" s="43" t="s">
        <v>23</v>
      </c>
      <c r="D43" s="44">
        <f>E42</f>
        <v>44134</v>
      </c>
      <c r="E43" s="45">
        <f>D43+14</f>
        <v>44148</v>
      </c>
    </row>
    <row r="44" spans="1:5" x14ac:dyDescent="0.25">
      <c r="A44" s="37"/>
      <c r="B44" s="42" t="s">
        <v>65</v>
      </c>
      <c r="C44" s="43" t="s">
        <v>33</v>
      </c>
      <c r="D44" s="44">
        <f>E43</f>
        <v>44148</v>
      </c>
      <c r="E44" s="45">
        <f>D44+14</f>
        <v>44162</v>
      </c>
    </row>
    <row r="45" spans="1:5" x14ac:dyDescent="0.25">
      <c r="A45" s="37"/>
      <c r="B45" s="42" t="s">
        <v>95</v>
      </c>
      <c r="C45" s="43" t="s">
        <v>13</v>
      </c>
      <c r="D45" s="44">
        <f>E44</f>
        <v>44162</v>
      </c>
      <c r="E45" s="45">
        <f>D45+14</f>
        <v>44176</v>
      </c>
    </row>
    <row r="46" spans="1:5" ht="24" x14ac:dyDescent="0.25">
      <c r="A46" s="37">
        <v>26</v>
      </c>
      <c r="B46" s="38" t="s">
        <v>91</v>
      </c>
      <c r="C46" s="28" t="s">
        <v>92</v>
      </c>
      <c r="D46" s="31">
        <f>D30</f>
        <v>43620.7</v>
      </c>
      <c r="E46" s="18">
        <f>$D$64</f>
        <v>44490.7</v>
      </c>
    </row>
    <row r="47" spans="1:5" ht="48" x14ac:dyDescent="0.25">
      <c r="A47" s="37">
        <v>27</v>
      </c>
      <c r="B47" s="38" t="s">
        <v>37</v>
      </c>
      <c r="C47" s="28" t="s">
        <v>38</v>
      </c>
      <c r="D47" s="31">
        <f t="shared" ref="D47:D57" si="0">$D$61</f>
        <v>44013.7</v>
      </c>
      <c r="E47" s="18">
        <f t="shared" ref="E47:E57" si="1">$E$73</f>
        <v>44674</v>
      </c>
    </row>
    <row r="48" spans="1:5" x14ac:dyDescent="0.25">
      <c r="A48" s="37">
        <v>28</v>
      </c>
      <c r="B48" s="38" t="s">
        <v>39</v>
      </c>
      <c r="C48" s="28" t="s">
        <v>40</v>
      </c>
      <c r="D48" s="31">
        <f t="shared" si="0"/>
        <v>44013.7</v>
      </c>
      <c r="E48" s="18">
        <f t="shared" si="1"/>
        <v>44674</v>
      </c>
    </row>
    <row r="49" spans="1:5" ht="24" x14ac:dyDescent="0.25">
      <c r="A49" s="37">
        <v>29</v>
      </c>
      <c r="B49" s="38" t="s">
        <v>41</v>
      </c>
      <c r="C49" s="28" t="s">
        <v>42</v>
      </c>
      <c r="D49" s="31">
        <f t="shared" si="0"/>
        <v>44013.7</v>
      </c>
      <c r="E49" s="18">
        <f t="shared" si="1"/>
        <v>44674</v>
      </c>
    </row>
    <row r="50" spans="1:5" x14ac:dyDescent="0.25">
      <c r="A50" s="37">
        <v>30</v>
      </c>
      <c r="B50" s="38" t="s">
        <v>43</v>
      </c>
      <c r="C50" s="28" t="s">
        <v>23</v>
      </c>
      <c r="D50" s="31">
        <f t="shared" si="0"/>
        <v>44013.7</v>
      </c>
      <c r="E50" s="18">
        <f t="shared" si="1"/>
        <v>44674</v>
      </c>
    </row>
    <row r="51" spans="1:5" ht="24" x14ac:dyDescent="0.25">
      <c r="A51" s="37">
        <v>31</v>
      </c>
      <c r="B51" s="38" t="s">
        <v>44</v>
      </c>
      <c r="C51" s="28" t="s">
        <v>45</v>
      </c>
      <c r="D51" s="31">
        <f t="shared" si="0"/>
        <v>44013.7</v>
      </c>
      <c r="E51" s="18">
        <f t="shared" si="1"/>
        <v>44674</v>
      </c>
    </row>
    <row r="52" spans="1:5" x14ac:dyDescent="0.25">
      <c r="A52" s="52">
        <v>32</v>
      </c>
      <c r="B52" s="53" t="s">
        <v>46</v>
      </c>
      <c r="C52" s="28" t="s">
        <v>93</v>
      </c>
      <c r="D52" s="31">
        <f t="shared" si="0"/>
        <v>44013.7</v>
      </c>
      <c r="E52" s="18">
        <f t="shared" si="1"/>
        <v>44674</v>
      </c>
    </row>
    <row r="53" spans="1:5" x14ac:dyDescent="0.25">
      <c r="A53" s="52"/>
      <c r="B53" s="53"/>
      <c r="C53" s="28" t="s">
        <v>94</v>
      </c>
      <c r="D53" s="31">
        <f t="shared" si="0"/>
        <v>44013.7</v>
      </c>
      <c r="E53" s="18">
        <f t="shared" si="1"/>
        <v>44674</v>
      </c>
    </row>
    <row r="54" spans="1:5" x14ac:dyDescent="0.25">
      <c r="A54" s="37">
        <v>33</v>
      </c>
      <c r="B54" s="38" t="s">
        <v>48</v>
      </c>
      <c r="C54" s="28" t="s">
        <v>23</v>
      </c>
      <c r="D54" s="31">
        <f t="shared" si="0"/>
        <v>44013.7</v>
      </c>
      <c r="E54" s="18">
        <f t="shared" si="1"/>
        <v>44674</v>
      </c>
    </row>
    <row r="55" spans="1:5" x14ac:dyDescent="0.25">
      <c r="A55" s="37">
        <v>34</v>
      </c>
      <c r="B55" s="38" t="s">
        <v>49</v>
      </c>
      <c r="C55" s="28" t="s">
        <v>23</v>
      </c>
      <c r="D55" s="31">
        <f t="shared" si="0"/>
        <v>44013.7</v>
      </c>
      <c r="E55" s="18">
        <f t="shared" si="1"/>
        <v>44674</v>
      </c>
    </row>
    <row r="56" spans="1:5" ht="24" x14ac:dyDescent="0.25">
      <c r="A56" s="37">
        <v>35</v>
      </c>
      <c r="B56" s="38" t="s">
        <v>50</v>
      </c>
      <c r="C56" s="28" t="s">
        <v>51</v>
      </c>
      <c r="D56" s="31">
        <f t="shared" si="0"/>
        <v>44013.7</v>
      </c>
      <c r="E56" s="18">
        <f t="shared" si="1"/>
        <v>44674</v>
      </c>
    </row>
    <row r="57" spans="1:5" ht="24" x14ac:dyDescent="0.25">
      <c r="A57" s="37">
        <v>36</v>
      </c>
      <c r="B57" s="38" t="s">
        <v>52</v>
      </c>
      <c r="C57" s="28" t="s">
        <v>53</v>
      </c>
      <c r="D57" s="31">
        <f t="shared" si="0"/>
        <v>44013.7</v>
      </c>
      <c r="E57" s="18">
        <f t="shared" si="1"/>
        <v>44674</v>
      </c>
    </row>
    <row r="58" spans="1:5" x14ac:dyDescent="0.25">
      <c r="A58" s="37">
        <v>37</v>
      </c>
      <c r="B58" s="38" t="s">
        <v>54</v>
      </c>
      <c r="C58" s="28" t="s">
        <v>55</v>
      </c>
      <c r="D58" s="31">
        <f>$D$61</f>
        <v>44013.7</v>
      </c>
      <c r="E58" s="18">
        <f>$E$73</f>
        <v>44674</v>
      </c>
    </row>
    <row r="59" spans="1:5" ht="24" x14ac:dyDescent="0.25">
      <c r="A59" s="37">
        <v>38</v>
      </c>
      <c r="B59" s="38" t="s">
        <v>56</v>
      </c>
      <c r="C59" s="28" t="s">
        <v>23</v>
      </c>
      <c r="D59" s="31">
        <f>E73-365.3</f>
        <v>44308.7</v>
      </c>
      <c r="E59" s="18">
        <f>D59+(16*7)</f>
        <v>44420.7</v>
      </c>
    </row>
    <row r="60" spans="1:5" ht="36" x14ac:dyDescent="0.25">
      <c r="A60" s="37">
        <v>39</v>
      </c>
      <c r="B60" s="38" t="s">
        <v>57</v>
      </c>
      <c r="C60" s="28" t="s">
        <v>58</v>
      </c>
      <c r="D60" s="31">
        <f>D61</f>
        <v>44013.7</v>
      </c>
      <c r="E60" s="18">
        <f>E61</f>
        <v>44490.7</v>
      </c>
    </row>
    <row r="61" spans="1:5" ht="24" x14ac:dyDescent="0.25">
      <c r="A61" s="37">
        <v>40</v>
      </c>
      <c r="B61" s="38" t="s">
        <v>59</v>
      </c>
      <c r="C61" s="28" t="s">
        <v>23</v>
      </c>
      <c r="D61" s="31">
        <f>E61-((365)+16*7)</f>
        <v>44013.7</v>
      </c>
      <c r="E61" s="18">
        <f>E62</f>
        <v>44490.7</v>
      </c>
    </row>
    <row r="62" spans="1:5" ht="36" x14ac:dyDescent="0.25">
      <c r="A62" s="37">
        <v>41</v>
      </c>
      <c r="B62" s="38" t="s">
        <v>60</v>
      </c>
      <c r="C62" s="28" t="s">
        <v>23</v>
      </c>
      <c r="D62" s="31"/>
      <c r="E62" s="18">
        <f>E63</f>
        <v>44490.7</v>
      </c>
    </row>
    <row r="63" spans="1:5" ht="24" x14ac:dyDescent="0.25">
      <c r="A63" s="37">
        <v>42</v>
      </c>
      <c r="B63" s="38" t="s">
        <v>62</v>
      </c>
      <c r="C63" s="28" t="s">
        <v>23</v>
      </c>
      <c r="D63" s="31"/>
      <c r="E63" s="18">
        <f>D64</f>
        <v>44490.7</v>
      </c>
    </row>
    <row r="64" spans="1:5" ht="24" x14ac:dyDescent="0.25">
      <c r="A64" s="37">
        <v>43</v>
      </c>
      <c r="B64" s="38" t="s">
        <v>63</v>
      </c>
      <c r="C64" s="29" t="s">
        <v>58</v>
      </c>
      <c r="D64" s="31">
        <f>E64-(6*30.55)</f>
        <v>44490.7</v>
      </c>
      <c r="E64" s="18">
        <f>$E$73</f>
        <v>44674</v>
      </c>
    </row>
    <row r="65" spans="1:5" x14ac:dyDescent="0.25">
      <c r="A65" s="37">
        <v>44</v>
      </c>
      <c r="B65" s="38" t="s">
        <v>111</v>
      </c>
      <c r="C65" s="28" t="s">
        <v>23</v>
      </c>
      <c r="D65" s="31">
        <f>D64</f>
        <v>44490.7</v>
      </c>
      <c r="E65" s="18">
        <f>D65+14</f>
        <v>44504.7</v>
      </c>
    </row>
    <row r="66" spans="1:5" x14ac:dyDescent="0.25">
      <c r="A66" s="37">
        <v>45</v>
      </c>
      <c r="B66" s="38" t="s">
        <v>112</v>
      </c>
      <c r="C66" s="28" t="s">
        <v>33</v>
      </c>
      <c r="D66" s="31">
        <f>E65</f>
        <v>44504.7</v>
      </c>
      <c r="E66" s="18">
        <f>D66+14</f>
        <v>44518.7</v>
      </c>
    </row>
    <row r="67" spans="1:5" x14ac:dyDescent="0.25">
      <c r="A67" s="37">
        <v>46</v>
      </c>
      <c r="B67" s="38" t="s">
        <v>113</v>
      </c>
      <c r="C67" s="28" t="s">
        <v>13</v>
      </c>
      <c r="D67" s="31">
        <f>E66</f>
        <v>44518.7</v>
      </c>
      <c r="E67" s="18">
        <f>D67+14</f>
        <v>44532.7</v>
      </c>
    </row>
    <row r="68" spans="1:5" ht="24" x14ac:dyDescent="0.25">
      <c r="A68" s="37">
        <v>47</v>
      </c>
      <c r="B68" s="38" t="s">
        <v>67</v>
      </c>
      <c r="C68" s="28" t="s">
        <v>23</v>
      </c>
      <c r="D68" s="31">
        <f>E68-7</f>
        <v>44574</v>
      </c>
      <c r="E68" s="18">
        <f>E73-(3*31)</f>
        <v>44581</v>
      </c>
    </row>
    <row r="69" spans="1:5" x14ac:dyDescent="0.25">
      <c r="A69" s="41"/>
      <c r="B69" s="42" t="s">
        <v>116</v>
      </c>
      <c r="C69" s="43" t="s">
        <v>33</v>
      </c>
      <c r="D69" s="44">
        <f>E68</f>
        <v>44581</v>
      </c>
      <c r="E69" s="45">
        <f>D69+14</f>
        <v>44595</v>
      </c>
    </row>
    <row r="70" spans="1:5" x14ac:dyDescent="0.25">
      <c r="A70" s="41"/>
      <c r="B70" s="42" t="s">
        <v>114</v>
      </c>
      <c r="C70" s="43" t="s">
        <v>13</v>
      </c>
      <c r="D70" s="44">
        <f>E69</f>
        <v>44595</v>
      </c>
      <c r="E70" s="45">
        <f>D70+14</f>
        <v>44609</v>
      </c>
    </row>
    <row r="71" spans="1:5" x14ac:dyDescent="0.25">
      <c r="A71" s="41"/>
      <c r="B71" s="42" t="s">
        <v>115</v>
      </c>
      <c r="C71" s="43" t="s">
        <v>23</v>
      </c>
      <c r="D71" s="44">
        <f>E70</f>
        <v>44609</v>
      </c>
      <c r="E71" s="45">
        <f>D71+14</f>
        <v>44623</v>
      </c>
    </row>
    <row r="72" spans="1:5" ht="24" x14ac:dyDescent="0.25">
      <c r="A72" s="37">
        <v>48</v>
      </c>
      <c r="B72" s="38" t="s">
        <v>68</v>
      </c>
      <c r="C72" s="28" t="s">
        <v>23</v>
      </c>
      <c r="D72" s="31">
        <f>E72-7</f>
        <v>44660</v>
      </c>
      <c r="E72" s="18">
        <f>E73-7</f>
        <v>44667</v>
      </c>
    </row>
    <row r="73" spans="1:5" x14ac:dyDescent="0.25">
      <c r="A73" s="37">
        <v>49</v>
      </c>
      <c r="B73" s="38" t="s">
        <v>70</v>
      </c>
      <c r="C73" s="28"/>
      <c r="D73" s="31"/>
      <c r="E73" s="33">
        <f>B3</f>
        <v>44674</v>
      </c>
    </row>
    <row r="74" spans="1:5" x14ac:dyDescent="0.25">
      <c r="A74" s="37">
        <v>50</v>
      </c>
      <c r="B74" s="38" t="s">
        <v>71</v>
      </c>
      <c r="C74" s="28" t="s">
        <v>23</v>
      </c>
      <c r="D74" s="31">
        <f>E73</f>
        <v>44674</v>
      </c>
      <c r="E74" s="18">
        <f>D74+14</f>
        <v>44688</v>
      </c>
    </row>
    <row r="75" spans="1:5" x14ac:dyDescent="0.25">
      <c r="A75" s="37">
        <v>51</v>
      </c>
      <c r="B75" s="38" t="s">
        <v>72</v>
      </c>
      <c r="C75" s="28" t="s">
        <v>33</v>
      </c>
      <c r="D75" s="31">
        <f>E74</f>
        <v>44688</v>
      </c>
      <c r="E75" s="18">
        <f>D75+7</f>
        <v>44695</v>
      </c>
    </row>
    <row r="76" spans="1:5" ht="24" x14ac:dyDescent="0.25">
      <c r="A76" s="37">
        <v>52</v>
      </c>
      <c r="B76" s="38" t="s">
        <v>99</v>
      </c>
      <c r="C76" s="28" t="s">
        <v>13</v>
      </c>
      <c r="D76" s="31">
        <f>E75+30</f>
        <v>44725</v>
      </c>
      <c r="E76" s="18">
        <f>D76+14</f>
        <v>44739</v>
      </c>
    </row>
    <row r="77" spans="1:5" ht="24" x14ac:dyDescent="0.25">
      <c r="A77" s="37">
        <v>53</v>
      </c>
      <c r="B77" s="38" t="s">
        <v>96</v>
      </c>
      <c r="C77" s="28" t="s">
        <v>23</v>
      </c>
      <c r="D77" s="31">
        <f>E76</f>
        <v>44739</v>
      </c>
      <c r="E77" s="18">
        <f>D77+30</f>
        <v>44769</v>
      </c>
    </row>
    <row r="78" spans="1:5" ht="24" x14ac:dyDescent="0.25">
      <c r="A78" s="37">
        <v>54</v>
      </c>
      <c r="B78" s="38" t="s">
        <v>75</v>
      </c>
      <c r="C78" s="28" t="s">
        <v>23</v>
      </c>
      <c r="D78" s="31">
        <f>E77</f>
        <v>44769</v>
      </c>
      <c r="E78" s="18">
        <f>D78+30</f>
        <v>44799</v>
      </c>
    </row>
    <row r="79" spans="1:5" ht="15.75" thickBot="1" x14ac:dyDescent="0.3">
      <c r="A79" s="22">
        <v>55</v>
      </c>
      <c r="B79" s="26" t="s">
        <v>97</v>
      </c>
      <c r="C79" s="30" t="s">
        <v>82</v>
      </c>
      <c r="D79" s="32"/>
      <c r="E79" s="19"/>
    </row>
  </sheetData>
  <autoFilter ref="A6:E6"/>
  <mergeCells count="5">
    <mergeCell ref="A1:E1"/>
    <mergeCell ref="A2:E2"/>
    <mergeCell ref="A4:E4"/>
    <mergeCell ref="A52:A53"/>
    <mergeCell ref="B52:B53"/>
  </mergeCells>
  <pageMargins left="0.70866141732283472" right="0.70866141732283472" top="0.74803149606299213" bottom="0.74803149606299213" header="0.31496062992125984" footer="0.31496062992125984"/>
  <pageSetup scale="70" fitToHeight="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2"/>
  <sheetViews>
    <sheetView zoomScale="89" zoomScaleNormal="89" workbookViewId="0">
      <selection activeCell="E32" sqref="E32"/>
    </sheetView>
  </sheetViews>
  <sheetFormatPr defaultColWidth="101.42578125" defaultRowHeight="15" x14ac:dyDescent="0.25"/>
  <cols>
    <col min="1" max="1" width="13" customWidth="1"/>
    <col min="3" max="3" width="26.5703125" bestFit="1" customWidth="1"/>
    <col min="4" max="5" width="17.28515625" bestFit="1" customWidth="1"/>
  </cols>
  <sheetData>
    <row r="1" spans="1:5" x14ac:dyDescent="0.25">
      <c r="A1" s="50" t="s">
        <v>76</v>
      </c>
      <c r="B1" s="51"/>
      <c r="C1" s="51"/>
      <c r="D1" s="51"/>
      <c r="E1" s="51"/>
    </row>
    <row r="2" spans="1:5" x14ac:dyDescent="0.25">
      <c r="A2" s="50" t="s">
        <v>77</v>
      </c>
      <c r="B2" s="51"/>
      <c r="C2" s="51"/>
      <c r="D2" s="51"/>
      <c r="E2" s="51"/>
    </row>
    <row r="3" spans="1:5" x14ac:dyDescent="0.25">
      <c r="A3" s="14" t="s">
        <v>98</v>
      </c>
      <c r="B3" s="34">
        <v>44156</v>
      </c>
      <c r="C3" s="15"/>
      <c r="D3" s="15"/>
      <c r="E3" s="15"/>
    </row>
    <row r="4" spans="1:5" x14ac:dyDescent="0.25">
      <c r="A4" s="50" t="s">
        <v>78</v>
      </c>
      <c r="B4" s="51"/>
      <c r="C4" s="51"/>
      <c r="D4" s="51"/>
      <c r="E4" s="51"/>
    </row>
    <row r="5" spans="1:5" ht="15.75" thickBot="1" x14ac:dyDescent="0.3">
      <c r="A5" s="13"/>
    </row>
    <row r="6" spans="1:5" x14ac:dyDescent="0.25">
      <c r="A6" s="20" t="s">
        <v>0</v>
      </c>
      <c r="B6" s="23" t="s">
        <v>1</v>
      </c>
      <c r="C6" s="27" t="s">
        <v>2</v>
      </c>
      <c r="D6" s="16" t="s">
        <v>3</v>
      </c>
      <c r="E6" s="17" t="s">
        <v>4</v>
      </c>
    </row>
    <row r="7" spans="1:5" ht="24" x14ac:dyDescent="0.25">
      <c r="A7" s="21">
        <v>1</v>
      </c>
      <c r="B7" s="24" t="s">
        <v>5</v>
      </c>
      <c r="C7" s="28" t="s">
        <v>6</v>
      </c>
      <c r="D7" s="31"/>
      <c r="E7" s="18">
        <v>42440</v>
      </c>
    </row>
    <row r="8" spans="1:5" x14ac:dyDescent="0.25">
      <c r="A8" s="21">
        <v>2</v>
      </c>
      <c r="B8" s="24" t="s">
        <v>79</v>
      </c>
      <c r="C8" s="28" t="s">
        <v>6</v>
      </c>
      <c r="D8" s="31">
        <v>42541</v>
      </c>
      <c r="E8" s="18">
        <v>42655</v>
      </c>
    </row>
    <row r="9" spans="1:5" x14ac:dyDescent="0.25">
      <c r="A9" s="21">
        <v>3</v>
      </c>
      <c r="B9" s="24" t="s">
        <v>80</v>
      </c>
      <c r="C9" s="28" t="s">
        <v>9</v>
      </c>
      <c r="D9" s="31"/>
      <c r="E9" s="18">
        <v>42521</v>
      </c>
    </row>
    <row r="10" spans="1:5" x14ac:dyDescent="0.25">
      <c r="A10" s="21">
        <v>4</v>
      </c>
      <c r="B10" s="25" t="s">
        <v>81</v>
      </c>
      <c r="C10" s="28" t="s">
        <v>82</v>
      </c>
      <c r="D10" s="31">
        <v>42522</v>
      </c>
      <c r="E10" s="18"/>
    </row>
    <row r="11" spans="1:5" x14ac:dyDescent="0.25">
      <c r="A11" s="21">
        <v>5</v>
      </c>
      <c r="B11" s="24" t="s">
        <v>83</v>
      </c>
      <c r="C11" s="28" t="s">
        <v>6</v>
      </c>
      <c r="D11" s="31">
        <v>42803</v>
      </c>
      <c r="E11" s="18"/>
    </row>
    <row r="12" spans="1:5" x14ac:dyDescent="0.25">
      <c r="A12" s="21">
        <v>6</v>
      </c>
      <c r="B12" s="24" t="s">
        <v>84</v>
      </c>
      <c r="C12" s="28" t="s">
        <v>6</v>
      </c>
      <c r="D12" s="31">
        <v>42916</v>
      </c>
      <c r="E12" s="18"/>
    </row>
    <row r="13" spans="1:5" x14ac:dyDescent="0.25">
      <c r="A13" s="21">
        <v>7</v>
      </c>
      <c r="B13" s="24" t="s">
        <v>12</v>
      </c>
      <c r="C13" s="28" t="s">
        <v>13</v>
      </c>
      <c r="D13" s="31">
        <f>D12</f>
        <v>42916</v>
      </c>
      <c r="E13" s="18" t="s">
        <v>100</v>
      </c>
    </row>
    <row r="14" spans="1:5" ht="24" x14ac:dyDescent="0.25">
      <c r="A14" s="21">
        <v>8</v>
      </c>
      <c r="B14" s="24" t="s">
        <v>85</v>
      </c>
      <c r="C14" s="28" t="s">
        <v>15</v>
      </c>
      <c r="D14" s="31">
        <v>42990</v>
      </c>
      <c r="E14" s="18">
        <v>42992</v>
      </c>
    </row>
    <row r="15" spans="1:5" x14ac:dyDescent="0.25">
      <c r="A15" s="21">
        <v>9</v>
      </c>
      <c r="B15" s="24" t="s">
        <v>86</v>
      </c>
      <c r="C15" s="28" t="s">
        <v>15</v>
      </c>
      <c r="D15" s="35">
        <f>E14</f>
        <v>42992</v>
      </c>
      <c r="E15" s="36">
        <f>D15+365</f>
        <v>43357</v>
      </c>
    </row>
    <row r="16" spans="1:5" x14ac:dyDescent="0.25">
      <c r="A16" s="21">
        <v>10</v>
      </c>
      <c r="B16" s="24" t="s">
        <v>87</v>
      </c>
      <c r="C16" s="28" t="s">
        <v>13</v>
      </c>
      <c r="D16" s="31">
        <f>E15</f>
        <v>43357</v>
      </c>
      <c r="E16" s="18">
        <f>D16+28</f>
        <v>43385</v>
      </c>
    </row>
    <row r="17" spans="1:5" x14ac:dyDescent="0.25">
      <c r="A17" s="21">
        <v>11</v>
      </c>
      <c r="B17" s="24" t="s">
        <v>88</v>
      </c>
      <c r="C17" s="28" t="s">
        <v>6</v>
      </c>
      <c r="D17" s="31">
        <f>E16</f>
        <v>43385</v>
      </c>
      <c r="E17" s="18">
        <f>D17+14</f>
        <v>43399</v>
      </c>
    </row>
    <row r="18" spans="1:5" ht="24" x14ac:dyDescent="0.25">
      <c r="A18" s="21">
        <v>12</v>
      </c>
      <c r="B18" s="24" t="s">
        <v>18</v>
      </c>
      <c r="C18" s="28" t="s">
        <v>19</v>
      </c>
      <c r="D18" s="31">
        <f>E18-(5*30.5)</f>
        <v>43232.5</v>
      </c>
      <c r="E18" s="18">
        <f>D17</f>
        <v>43385</v>
      </c>
    </row>
    <row r="19" spans="1:5" x14ac:dyDescent="0.25">
      <c r="A19" s="21">
        <v>13</v>
      </c>
      <c r="B19" s="24" t="s">
        <v>20</v>
      </c>
      <c r="C19" s="28" t="s">
        <v>9</v>
      </c>
      <c r="D19" s="31">
        <f>E17</f>
        <v>43399</v>
      </c>
      <c r="E19" s="18">
        <f>D19+90</f>
        <v>43489</v>
      </c>
    </row>
    <row r="20" spans="1:5" x14ac:dyDescent="0.25">
      <c r="A20" s="21">
        <v>14</v>
      </c>
      <c r="B20" s="24" t="s">
        <v>21</v>
      </c>
      <c r="C20" s="28" t="s">
        <v>6</v>
      </c>
      <c r="D20" s="31">
        <f>E19</f>
        <v>43489</v>
      </c>
      <c r="E20" s="18">
        <f>D20+14</f>
        <v>43503</v>
      </c>
    </row>
    <row r="21" spans="1:5" x14ac:dyDescent="0.25">
      <c r="A21" s="21">
        <v>15</v>
      </c>
      <c r="B21" s="24" t="s">
        <v>89</v>
      </c>
      <c r="C21" s="28" t="s">
        <v>13</v>
      </c>
      <c r="D21" s="31">
        <f>E20</f>
        <v>43503</v>
      </c>
      <c r="E21" s="18">
        <f>D21+14</f>
        <v>43517</v>
      </c>
    </row>
    <row r="22" spans="1:5" ht="24" x14ac:dyDescent="0.25">
      <c r="A22" s="21">
        <v>16</v>
      </c>
      <c r="B22" s="24" t="s">
        <v>22</v>
      </c>
      <c r="C22" s="28" t="s">
        <v>23</v>
      </c>
      <c r="D22" s="31">
        <f>D20</f>
        <v>43489</v>
      </c>
      <c r="E22" s="18">
        <f t="shared" ref="E22" si="0">$E$56</f>
        <v>44156</v>
      </c>
    </row>
    <row r="23" spans="1:5" ht="36" x14ac:dyDescent="0.25">
      <c r="A23" s="21">
        <v>17</v>
      </c>
      <c r="B23" s="24" t="s">
        <v>24</v>
      </c>
      <c r="C23" s="28" t="s">
        <v>23</v>
      </c>
      <c r="D23" s="31">
        <f t="shared" ref="D23:D25" si="1">$D$47</f>
        <v>43495.7</v>
      </c>
      <c r="E23" s="18">
        <f>$D$28</f>
        <v>43515.199999999997</v>
      </c>
    </row>
    <row r="24" spans="1:5" ht="24" x14ac:dyDescent="0.25">
      <c r="A24" s="21">
        <v>18</v>
      </c>
      <c r="B24" s="24" t="s">
        <v>25</v>
      </c>
      <c r="C24" s="28" t="s">
        <v>6</v>
      </c>
      <c r="D24" s="31">
        <f t="shared" si="1"/>
        <v>43495.7</v>
      </c>
      <c r="E24" s="18">
        <f>$E$28</f>
        <v>43606.7</v>
      </c>
    </row>
    <row r="25" spans="1:5" x14ac:dyDescent="0.25">
      <c r="A25" s="21">
        <v>19</v>
      </c>
      <c r="B25" s="24" t="s">
        <v>26</v>
      </c>
      <c r="C25" s="28" t="s">
        <v>6</v>
      </c>
      <c r="D25" s="31">
        <f t="shared" si="1"/>
        <v>43495.7</v>
      </c>
      <c r="E25" s="18">
        <f>$E$28</f>
        <v>43606.7</v>
      </c>
    </row>
    <row r="26" spans="1:5" x14ac:dyDescent="0.25">
      <c r="A26" s="21">
        <v>20</v>
      </c>
      <c r="B26" s="24" t="s">
        <v>27</v>
      </c>
      <c r="C26" s="28" t="s">
        <v>28</v>
      </c>
      <c r="D26" s="31">
        <f>$E$28</f>
        <v>43606.7</v>
      </c>
      <c r="E26" s="18">
        <f>$D$30</f>
        <v>43620.7</v>
      </c>
    </row>
    <row r="27" spans="1:5" ht="24" x14ac:dyDescent="0.25">
      <c r="A27" s="21">
        <v>21</v>
      </c>
      <c r="B27" s="24" t="s">
        <v>29</v>
      </c>
      <c r="C27" s="28" t="s">
        <v>23</v>
      </c>
      <c r="D27" s="31">
        <f>$D$28</f>
        <v>43515.199999999997</v>
      </c>
      <c r="E27" s="18">
        <f t="shared" ref="E27" si="2">$E$56</f>
        <v>44156</v>
      </c>
    </row>
    <row r="28" spans="1:5" ht="36" x14ac:dyDescent="0.25">
      <c r="A28" s="21">
        <v>22</v>
      </c>
      <c r="B28" s="24" t="s">
        <v>30</v>
      </c>
      <c r="C28" s="28" t="s">
        <v>23</v>
      </c>
      <c r="D28" s="31">
        <f>E28-(3*30.5)</f>
        <v>43515.199999999997</v>
      </c>
      <c r="E28" s="18">
        <f>D29</f>
        <v>43606.7</v>
      </c>
    </row>
    <row r="29" spans="1:5" ht="24" x14ac:dyDescent="0.25">
      <c r="A29" s="21">
        <v>23</v>
      </c>
      <c r="B29" s="24" t="s">
        <v>31</v>
      </c>
      <c r="C29" s="28" t="s">
        <v>23</v>
      </c>
      <c r="D29" s="31">
        <f>E32-366</f>
        <v>43606.7</v>
      </c>
      <c r="E29" s="18">
        <f>D29+14</f>
        <v>43620.7</v>
      </c>
    </row>
    <row r="30" spans="1:5" x14ac:dyDescent="0.25">
      <c r="A30" s="21">
        <v>24</v>
      </c>
      <c r="B30" s="24" t="s">
        <v>32</v>
      </c>
      <c r="C30" s="28" t="s">
        <v>33</v>
      </c>
      <c r="D30" s="31">
        <f>E29</f>
        <v>43620.7</v>
      </c>
      <c r="E30" s="18">
        <f>D30+14</f>
        <v>43634.7</v>
      </c>
    </row>
    <row r="31" spans="1:5" x14ac:dyDescent="0.25">
      <c r="A31" s="21">
        <v>25</v>
      </c>
      <c r="B31" s="24" t="s">
        <v>90</v>
      </c>
      <c r="C31" s="28" t="s">
        <v>13</v>
      </c>
      <c r="D31" s="31">
        <f>E30</f>
        <v>43634.7</v>
      </c>
      <c r="E31" s="18">
        <f>D31+14</f>
        <v>43648.7</v>
      </c>
    </row>
    <row r="32" spans="1:5" ht="24" x14ac:dyDescent="0.25">
      <c r="A32" s="21">
        <v>26</v>
      </c>
      <c r="B32" s="24" t="s">
        <v>91</v>
      </c>
      <c r="C32" s="28" t="s">
        <v>92</v>
      </c>
      <c r="D32" s="31">
        <f>D30</f>
        <v>43620.7</v>
      </c>
      <c r="E32" s="18">
        <f>$D$50</f>
        <v>43972.7</v>
      </c>
    </row>
    <row r="33" spans="1:5" ht="48" x14ac:dyDescent="0.25">
      <c r="A33" s="21">
        <v>27</v>
      </c>
      <c r="B33" s="24" t="s">
        <v>37</v>
      </c>
      <c r="C33" s="28" t="s">
        <v>38</v>
      </c>
      <c r="D33" s="31">
        <f t="shared" ref="D33:D35" si="3">$D$47</f>
        <v>43495.7</v>
      </c>
      <c r="E33" s="18">
        <f t="shared" ref="E33:E35" si="4">$E$56</f>
        <v>44156</v>
      </c>
    </row>
    <row r="34" spans="1:5" x14ac:dyDescent="0.25">
      <c r="A34" s="21">
        <v>28</v>
      </c>
      <c r="B34" s="24" t="s">
        <v>39</v>
      </c>
      <c r="C34" s="28" t="s">
        <v>40</v>
      </c>
      <c r="D34" s="31">
        <f t="shared" si="3"/>
        <v>43495.7</v>
      </c>
      <c r="E34" s="18">
        <f t="shared" si="4"/>
        <v>44156</v>
      </c>
    </row>
    <row r="35" spans="1:5" ht="24" x14ac:dyDescent="0.25">
      <c r="A35" s="21">
        <v>29</v>
      </c>
      <c r="B35" s="24" t="s">
        <v>41</v>
      </c>
      <c r="C35" s="28" t="s">
        <v>42</v>
      </c>
      <c r="D35" s="31">
        <f t="shared" si="3"/>
        <v>43495.7</v>
      </c>
      <c r="E35" s="18">
        <f t="shared" si="4"/>
        <v>44156</v>
      </c>
    </row>
    <row r="36" spans="1:5" x14ac:dyDescent="0.25">
      <c r="A36" s="21">
        <v>30</v>
      </c>
      <c r="B36" s="24" t="s">
        <v>43</v>
      </c>
      <c r="C36" s="28" t="s">
        <v>23</v>
      </c>
      <c r="D36" s="31">
        <f t="shared" ref="D36:D43" si="5">$D$47</f>
        <v>43495.7</v>
      </c>
      <c r="E36" s="18">
        <f t="shared" ref="E36:E43" si="6">$E$56</f>
        <v>44156</v>
      </c>
    </row>
    <row r="37" spans="1:5" ht="24" x14ac:dyDescent="0.25">
      <c r="A37" s="21">
        <v>31</v>
      </c>
      <c r="B37" s="24" t="s">
        <v>44</v>
      </c>
      <c r="C37" s="28" t="s">
        <v>45</v>
      </c>
      <c r="D37" s="31">
        <f t="shared" si="5"/>
        <v>43495.7</v>
      </c>
      <c r="E37" s="18">
        <f t="shared" si="6"/>
        <v>44156</v>
      </c>
    </row>
    <row r="38" spans="1:5" x14ac:dyDescent="0.25">
      <c r="A38" s="52">
        <v>32</v>
      </c>
      <c r="B38" s="53" t="s">
        <v>46</v>
      </c>
      <c r="C38" s="28" t="s">
        <v>93</v>
      </c>
      <c r="D38" s="31">
        <f t="shared" si="5"/>
        <v>43495.7</v>
      </c>
      <c r="E38" s="18">
        <f t="shared" si="6"/>
        <v>44156</v>
      </c>
    </row>
    <row r="39" spans="1:5" x14ac:dyDescent="0.25">
      <c r="A39" s="52"/>
      <c r="B39" s="53"/>
      <c r="C39" s="28" t="s">
        <v>94</v>
      </c>
      <c r="D39" s="31">
        <f t="shared" si="5"/>
        <v>43495.7</v>
      </c>
      <c r="E39" s="18">
        <f t="shared" si="6"/>
        <v>44156</v>
      </c>
    </row>
    <row r="40" spans="1:5" x14ac:dyDescent="0.25">
      <c r="A40" s="21">
        <v>33</v>
      </c>
      <c r="B40" s="24" t="s">
        <v>48</v>
      </c>
      <c r="C40" s="28" t="s">
        <v>23</v>
      </c>
      <c r="D40" s="31">
        <f t="shared" si="5"/>
        <v>43495.7</v>
      </c>
      <c r="E40" s="18">
        <f t="shared" si="6"/>
        <v>44156</v>
      </c>
    </row>
    <row r="41" spans="1:5" x14ac:dyDescent="0.25">
      <c r="A41" s="21">
        <v>34</v>
      </c>
      <c r="B41" s="24" t="s">
        <v>49</v>
      </c>
      <c r="C41" s="28" t="s">
        <v>23</v>
      </c>
      <c r="D41" s="31">
        <f t="shared" si="5"/>
        <v>43495.7</v>
      </c>
      <c r="E41" s="18">
        <f t="shared" si="6"/>
        <v>44156</v>
      </c>
    </row>
    <row r="42" spans="1:5" ht="24" x14ac:dyDescent="0.25">
      <c r="A42" s="21">
        <v>35</v>
      </c>
      <c r="B42" s="24" t="s">
        <v>50</v>
      </c>
      <c r="C42" s="28" t="s">
        <v>51</v>
      </c>
      <c r="D42" s="31">
        <f t="shared" si="5"/>
        <v>43495.7</v>
      </c>
      <c r="E42" s="18">
        <f t="shared" si="6"/>
        <v>44156</v>
      </c>
    </row>
    <row r="43" spans="1:5" ht="24" x14ac:dyDescent="0.25">
      <c r="A43" s="21">
        <v>36</v>
      </c>
      <c r="B43" s="24" t="s">
        <v>52</v>
      </c>
      <c r="C43" s="28" t="s">
        <v>53</v>
      </c>
      <c r="D43" s="31">
        <f t="shared" si="5"/>
        <v>43495.7</v>
      </c>
      <c r="E43" s="18">
        <f t="shared" si="6"/>
        <v>44156</v>
      </c>
    </row>
    <row r="44" spans="1:5" x14ac:dyDescent="0.25">
      <c r="A44" s="21">
        <v>37</v>
      </c>
      <c r="B44" s="24" t="s">
        <v>54</v>
      </c>
      <c r="C44" s="28" t="s">
        <v>55</v>
      </c>
      <c r="D44" s="31">
        <f>$D$47</f>
        <v>43495.7</v>
      </c>
      <c r="E44" s="18">
        <f>$E$56</f>
        <v>44156</v>
      </c>
    </row>
    <row r="45" spans="1:5" ht="24" x14ac:dyDescent="0.25">
      <c r="A45" s="21">
        <v>38</v>
      </c>
      <c r="B45" s="24" t="s">
        <v>56</v>
      </c>
      <c r="C45" s="28" t="s">
        <v>23</v>
      </c>
      <c r="D45" s="31">
        <f>E56-365.3</f>
        <v>43790.7</v>
      </c>
      <c r="E45" s="18">
        <f>D45+(16*7)</f>
        <v>43902.7</v>
      </c>
    </row>
    <row r="46" spans="1:5" ht="36" x14ac:dyDescent="0.25">
      <c r="A46" s="21">
        <v>39</v>
      </c>
      <c r="B46" s="24" t="s">
        <v>57</v>
      </c>
      <c r="C46" s="28" t="s">
        <v>58</v>
      </c>
      <c r="D46" s="31">
        <f>D47</f>
        <v>43495.7</v>
      </c>
      <c r="E46" s="18">
        <f>E47</f>
        <v>43972.7</v>
      </c>
    </row>
    <row r="47" spans="1:5" ht="24" x14ac:dyDescent="0.25">
      <c r="A47" s="21">
        <v>40</v>
      </c>
      <c r="B47" s="24" t="s">
        <v>59</v>
      </c>
      <c r="C47" s="28" t="s">
        <v>23</v>
      </c>
      <c r="D47" s="31">
        <f>E47-((365)+16*7)</f>
        <v>43495.7</v>
      </c>
      <c r="E47" s="18">
        <f>E48</f>
        <v>43972.7</v>
      </c>
    </row>
    <row r="48" spans="1:5" ht="36" x14ac:dyDescent="0.25">
      <c r="A48" s="21">
        <v>41</v>
      </c>
      <c r="B48" s="24" t="s">
        <v>60</v>
      </c>
      <c r="C48" s="28" t="s">
        <v>23</v>
      </c>
      <c r="D48" s="31"/>
      <c r="E48" s="18">
        <f>E49</f>
        <v>43972.7</v>
      </c>
    </row>
    <row r="49" spans="1:5" ht="24" x14ac:dyDescent="0.25">
      <c r="A49" s="21">
        <v>42</v>
      </c>
      <c r="B49" s="24" t="s">
        <v>62</v>
      </c>
      <c r="C49" s="28" t="s">
        <v>23</v>
      </c>
      <c r="D49" s="31"/>
      <c r="E49" s="18">
        <f>D50</f>
        <v>43972.7</v>
      </c>
    </row>
    <row r="50" spans="1:5" ht="24" x14ac:dyDescent="0.25">
      <c r="A50" s="21">
        <v>43</v>
      </c>
      <c r="B50" s="24" t="s">
        <v>63</v>
      </c>
      <c r="C50" s="29" t="s">
        <v>58</v>
      </c>
      <c r="D50" s="31">
        <f>E50-(6*30.55)</f>
        <v>43972.7</v>
      </c>
      <c r="E50" s="18">
        <f>$E$56</f>
        <v>44156</v>
      </c>
    </row>
    <row r="51" spans="1:5" x14ac:dyDescent="0.25">
      <c r="A51" s="21">
        <v>44</v>
      </c>
      <c r="B51" s="24" t="s">
        <v>64</v>
      </c>
      <c r="C51" s="28" t="s">
        <v>23</v>
      </c>
      <c r="D51" s="31">
        <f>D50</f>
        <v>43972.7</v>
      </c>
      <c r="E51" s="18">
        <f>D51+14</f>
        <v>43986.7</v>
      </c>
    </row>
    <row r="52" spans="1:5" x14ac:dyDescent="0.25">
      <c r="A52" s="21">
        <v>45</v>
      </c>
      <c r="B52" s="24" t="s">
        <v>65</v>
      </c>
      <c r="C52" s="28" t="s">
        <v>33</v>
      </c>
      <c r="D52" s="31">
        <f>E51</f>
        <v>43986.7</v>
      </c>
      <c r="E52" s="18">
        <f>D52+14</f>
        <v>44000.7</v>
      </c>
    </row>
    <row r="53" spans="1:5" x14ac:dyDescent="0.25">
      <c r="A53" s="21">
        <v>46</v>
      </c>
      <c r="B53" s="24" t="s">
        <v>95</v>
      </c>
      <c r="C53" s="28" t="s">
        <v>13</v>
      </c>
      <c r="D53" s="31">
        <f>E52</f>
        <v>44000.7</v>
      </c>
      <c r="E53" s="18">
        <f>D53+14</f>
        <v>44014.7</v>
      </c>
    </row>
    <row r="54" spans="1:5" ht="24" x14ac:dyDescent="0.25">
      <c r="A54" s="21">
        <v>47</v>
      </c>
      <c r="B54" s="24" t="s">
        <v>67</v>
      </c>
      <c r="C54" s="28" t="s">
        <v>23</v>
      </c>
      <c r="D54" s="31">
        <f>E54-7</f>
        <v>44056</v>
      </c>
      <c r="E54" s="18">
        <f>E56-(3*31)</f>
        <v>44063</v>
      </c>
    </row>
    <row r="55" spans="1:5" ht="24" x14ac:dyDescent="0.25">
      <c r="A55" s="21">
        <v>48</v>
      </c>
      <c r="B55" s="24" t="s">
        <v>68</v>
      </c>
      <c r="C55" s="28" t="s">
        <v>23</v>
      </c>
      <c r="D55" s="31">
        <f>E55-7</f>
        <v>44142</v>
      </c>
      <c r="E55" s="18">
        <f>E56-7</f>
        <v>44149</v>
      </c>
    </row>
    <row r="56" spans="1:5" x14ac:dyDescent="0.25">
      <c r="A56" s="21">
        <v>49</v>
      </c>
      <c r="B56" s="24" t="s">
        <v>70</v>
      </c>
      <c r="C56" s="28"/>
      <c r="D56" s="31"/>
      <c r="E56" s="33">
        <f>B3</f>
        <v>44156</v>
      </c>
    </row>
    <row r="57" spans="1:5" x14ac:dyDescent="0.25">
      <c r="A57" s="21">
        <v>50</v>
      </c>
      <c r="B57" s="24" t="s">
        <v>71</v>
      </c>
      <c r="C57" s="28" t="s">
        <v>23</v>
      </c>
      <c r="D57" s="31">
        <f>E56</f>
        <v>44156</v>
      </c>
      <c r="E57" s="18">
        <f>D57+14</f>
        <v>44170</v>
      </c>
    </row>
    <row r="58" spans="1:5" x14ac:dyDescent="0.25">
      <c r="A58" s="21">
        <v>51</v>
      </c>
      <c r="B58" s="24" t="s">
        <v>72</v>
      </c>
      <c r="C58" s="28" t="s">
        <v>33</v>
      </c>
      <c r="D58" s="31">
        <f>E57</f>
        <v>44170</v>
      </c>
      <c r="E58" s="18">
        <f>D58+7</f>
        <v>44177</v>
      </c>
    </row>
    <row r="59" spans="1:5" ht="24" x14ac:dyDescent="0.25">
      <c r="A59" s="21">
        <v>52</v>
      </c>
      <c r="B59" s="24" t="s">
        <v>99</v>
      </c>
      <c r="C59" s="28" t="s">
        <v>13</v>
      </c>
      <c r="D59" s="31">
        <f>E58+30</f>
        <v>44207</v>
      </c>
      <c r="E59" s="18">
        <f>D59+14</f>
        <v>44221</v>
      </c>
    </row>
    <row r="60" spans="1:5" ht="24" x14ac:dyDescent="0.25">
      <c r="A60" s="21">
        <v>53</v>
      </c>
      <c r="B60" s="24" t="s">
        <v>96</v>
      </c>
      <c r="C60" s="28" t="s">
        <v>23</v>
      </c>
      <c r="D60" s="31">
        <f>E59</f>
        <v>44221</v>
      </c>
      <c r="E60" s="18">
        <f>D60+30</f>
        <v>44251</v>
      </c>
    </row>
    <row r="61" spans="1:5" ht="24" x14ac:dyDescent="0.25">
      <c r="A61" s="21">
        <v>54</v>
      </c>
      <c r="B61" s="24" t="s">
        <v>75</v>
      </c>
      <c r="C61" s="28" t="s">
        <v>23</v>
      </c>
      <c r="D61" s="31">
        <f>E60</f>
        <v>44251</v>
      </c>
      <c r="E61" s="18">
        <f>D61+30</f>
        <v>44281</v>
      </c>
    </row>
    <row r="62" spans="1:5" ht="15.75" thickBot="1" x14ac:dyDescent="0.3">
      <c r="A62" s="22">
        <v>55</v>
      </c>
      <c r="B62" s="26" t="s">
        <v>97</v>
      </c>
      <c r="C62" s="30" t="s">
        <v>82</v>
      </c>
      <c r="D62" s="32"/>
      <c r="E62" s="19"/>
    </row>
  </sheetData>
  <autoFilter ref="A6:E6"/>
  <mergeCells count="5">
    <mergeCell ref="A38:A39"/>
    <mergeCell ref="B38:B39"/>
    <mergeCell ref="A1:E1"/>
    <mergeCell ref="A2:E2"/>
    <mergeCell ref="A4:E4"/>
  </mergeCells>
  <pageMargins left="0.70866141732283472" right="0.70866141732283472" top="0.74803149606299213" bottom="0.74803149606299213" header="0.31496062992125984" footer="0.31496062992125984"/>
  <pageSetup scale="70" fitToHeight="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topLeftCell="A40" workbookViewId="0">
      <selection activeCell="B50" sqref="B50"/>
    </sheetView>
  </sheetViews>
  <sheetFormatPr defaultColWidth="84.7109375" defaultRowHeight="15" x14ac:dyDescent="0.25"/>
  <cols>
    <col min="1" max="1" width="4.5703125" bestFit="1" customWidth="1"/>
    <col min="3" max="3" width="33.140625" bestFit="1" customWidth="1"/>
    <col min="4" max="4" width="9.28515625" bestFit="1" customWidth="1"/>
    <col min="5" max="5" width="11.28515625" bestFit="1" customWidth="1"/>
  </cols>
  <sheetData>
    <row r="1" spans="1:5" ht="15.75" thickBot="1" x14ac:dyDescent="0.3">
      <c r="A1" s="1" t="s">
        <v>0</v>
      </c>
      <c r="B1" s="2" t="s">
        <v>1</v>
      </c>
      <c r="C1" s="2" t="s">
        <v>2</v>
      </c>
      <c r="D1" s="2" t="s">
        <v>3</v>
      </c>
      <c r="E1" s="2" t="s">
        <v>4</v>
      </c>
    </row>
    <row r="2" spans="1:5" ht="24.75" thickBot="1" x14ac:dyDescent="0.3">
      <c r="A2" s="3">
        <v>1</v>
      </c>
      <c r="B2" s="4" t="s">
        <v>5</v>
      </c>
      <c r="C2" s="5" t="s">
        <v>6</v>
      </c>
      <c r="D2" s="5"/>
      <c r="E2" s="6">
        <v>42440</v>
      </c>
    </row>
    <row r="3" spans="1:5" ht="15.75" thickBot="1" x14ac:dyDescent="0.3">
      <c r="A3" s="7">
        <v>2</v>
      </c>
      <c r="B3" s="8" t="s">
        <v>7</v>
      </c>
      <c r="C3" s="9" t="s">
        <v>6</v>
      </c>
      <c r="D3" s="10">
        <v>42443</v>
      </c>
      <c r="E3" s="10">
        <v>42506</v>
      </c>
    </row>
    <row r="4" spans="1:5" ht="24.75" thickBot="1" x14ac:dyDescent="0.3">
      <c r="A4" s="7">
        <v>3</v>
      </c>
      <c r="B4" s="8" t="s">
        <v>8</v>
      </c>
      <c r="C4" s="9" t="s">
        <v>9</v>
      </c>
      <c r="D4" s="9"/>
      <c r="E4" s="10">
        <v>42521</v>
      </c>
    </row>
    <row r="5" spans="1:5" ht="24.75" thickBot="1" x14ac:dyDescent="0.3">
      <c r="A5" s="7">
        <v>4</v>
      </c>
      <c r="B5" s="8" t="s">
        <v>10</v>
      </c>
      <c r="C5" s="9" t="s">
        <v>6</v>
      </c>
      <c r="D5" s="10">
        <v>42587</v>
      </c>
      <c r="E5" s="10">
        <v>42633</v>
      </c>
    </row>
    <row r="6" spans="1:5" ht="15.75" thickBot="1" x14ac:dyDescent="0.3">
      <c r="A6" s="7">
        <v>5</v>
      </c>
      <c r="B6" s="8" t="s">
        <v>11</v>
      </c>
      <c r="C6" s="9" t="s">
        <v>6</v>
      </c>
      <c r="D6" s="10">
        <v>42521</v>
      </c>
      <c r="E6" s="10">
        <v>42587</v>
      </c>
    </row>
    <row r="7" spans="1:5" ht="15.75" thickBot="1" x14ac:dyDescent="0.3">
      <c r="A7" s="7">
        <v>6</v>
      </c>
      <c r="B7" s="8" t="s">
        <v>12</v>
      </c>
      <c r="C7" s="9" t="s">
        <v>13</v>
      </c>
      <c r="D7" s="10">
        <v>42587</v>
      </c>
      <c r="E7" s="10">
        <v>42626</v>
      </c>
    </row>
    <row r="8" spans="1:5" ht="24.75" thickBot="1" x14ac:dyDescent="0.3">
      <c r="A8" s="7">
        <v>7</v>
      </c>
      <c r="B8" s="8" t="s">
        <v>14</v>
      </c>
      <c r="C8" s="9" t="s">
        <v>15</v>
      </c>
      <c r="D8" s="10">
        <v>42633</v>
      </c>
      <c r="E8" s="9"/>
    </row>
    <row r="9" spans="1:5" ht="36.75" thickBot="1" x14ac:dyDescent="0.3">
      <c r="A9" s="7">
        <v>8</v>
      </c>
      <c r="B9" s="8" t="s">
        <v>16</v>
      </c>
      <c r="C9" s="9" t="s">
        <v>15</v>
      </c>
      <c r="D9" s="10">
        <v>42636</v>
      </c>
      <c r="E9" s="11">
        <v>42664</v>
      </c>
    </row>
    <row r="10" spans="1:5" ht="15.75" thickBot="1" x14ac:dyDescent="0.3">
      <c r="A10" s="7">
        <v>9</v>
      </c>
      <c r="B10" s="8" t="s">
        <v>17</v>
      </c>
      <c r="C10" s="9" t="s">
        <v>6</v>
      </c>
      <c r="D10" s="11">
        <v>42664</v>
      </c>
      <c r="E10" s="11">
        <v>42678</v>
      </c>
    </row>
    <row r="11" spans="1:5" ht="24.75" thickBot="1" x14ac:dyDescent="0.3">
      <c r="A11" s="7">
        <v>10</v>
      </c>
      <c r="B11" s="8" t="s">
        <v>18</v>
      </c>
      <c r="C11" s="9" t="s">
        <v>19</v>
      </c>
      <c r="D11" s="10">
        <v>42521</v>
      </c>
      <c r="E11" s="11">
        <v>42664</v>
      </c>
    </row>
    <row r="12" spans="1:5" ht="15.75" thickBot="1" x14ac:dyDescent="0.3">
      <c r="A12" s="7">
        <v>11</v>
      </c>
      <c r="B12" s="8" t="s">
        <v>20</v>
      </c>
      <c r="C12" s="9" t="s">
        <v>9</v>
      </c>
      <c r="D12" s="11">
        <v>42678</v>
      </c>
      <c r="E12" s="11">
        <v>42769</v>
      </c>
    </row>
    <row r="13" spans="1:5" ht="15.75" thickBot="1" x14ac:dyDescent="0.3">
      <c r="A13" s="7">
        <v>12</v>
      </c>
      <c r="B13" s="8" t="s">
        <v>21</v>
      </c>
      <c r="C13" s="9" t="s">
        <v>6</v>
      </c>
      <c r="D13" s="11">
        <v>42769</v>
      </c>
      <c r="E13" s="11">
        <v>42783</v>
      </c>
    </row>
    <row r="14" spans="1:5" ht="15.75" thickBot="1" x14ac:dyDescent="0.3">
      <c r="A14" s="7"/>
      <c r="B14" s="8"/>
      <c r="C14" s="9"/>
      <c r="D14" s="12"/>
      <c r="E14" s="12"/>
    </row>
    <row r="15" spans="1:5" ht="15.75" thickBot="1" x14ac:dyDescent="0.3">
      <c r="A15" s="7"/>
      <c r="B15" s="8"/>
      <c r="C15" s="9"/>
      <c r="D15" s="12"/>
      <c r="E15" s="12"/>
    </row>
    <row r="16" spans="1:5" ht="15.75" thickBot="1" x14ac:dyDescent="0.3">
      <c r="A16" s="7"/>
      <c r="B16" s="8"/>
      <c r="C16" s="9"/>
      <c r="D16" s="12"/>
      <c r="E16" s="12"/>
    </row>
    <row r="17" spans="1:5" ht="24.75" thickBot="1" x14ac:dyDescent="0.3">
      <c r="A17" s="7">
        <v>16</v>
      </c>
      <c r="B17" s="8" t="s">
        <v>22</v>
      </c>
      <c r="C17" s="9" t="s">
        <v>23</v>
      </c>
      <c r="D17" s="11">
        <v>42769</v>
      </c>
      <c r="E17" s="11">
        <v>43428</v>
      </c>
    </row>
    <row r="18" spans="1:5" ht="36.75" thickBot="1" x14ac:dyDescent="0.3">
      <c r="A18" s="7">
        <v>17</v>
      </c>
      <c r="B18" s="8" t="s">
        <v>24</v>
      </c>
      <c r="C18" s="9" t="s">
        <v>23</v>
      </c>
      <c r="D18" s="11">
        <v>42769</v>
      </c>
      <c r="E18" s="11">
        <v>42790</v>
      </c>
    </row>
    <row r="19" spans="1:5" ht="24.75" thickBot="1" x14ac:dyDescent="0.3">
      <c r="A19" s="7">
        <v>18</v>
      </c>
      <c r="B19" s="8" t="s">
        <v>25</v>
      </c>
      <c r="C19" s="9" t="s">
        <v>6</v>
      </c>
      <c r="D19" s="11">
        <v>42769</v>
      </c>
      <c r="E19" s="11">
        <v>42879</v>
      </c>
    </row>
    <row r="20" spans="1:5" ht="15.75" thickBot="1" x14ac:dyDescent="0.3">
      <c r="A20" s="7">
        <v>19</v>
      </c>
      <c r="B20" s="8" t="s">
        <v>26</v>
      </c>
      <c r="C20" s="9" t="s">
        <v>6</v>
      </c>
      <c r="D20" s="11">
        <v>42769</v>
      </c>
      <c r="E20" s="11">
        <v>42879</v>
      </c>
    </row>
    <row r="21" spans="1:5" ht="15.75" thickBot="1" x14ac:dyDescent="0.3">
      <c r="A21" s="7">
        <v>20</v>
      </c>
      <c r="B21" s="8" t="s">
        <v>27</v>
      </c>
      <c r="C21" s="9" t="s">
        <v>28</v>
      </c>
      <c r="D21" s="11">
        <v>42879</v>
      </c>
      <c r="E21" s="11">
        <v>42893</v>
      </c>
    </row>
    <row r="22" spans="1:5" ht="24.75" thickBot="1" x14ac:dyDescent="0.3">
      <c r="A22" s="7">
        <v>21</v>
      </c>
      <c r="B22" s="8" t="s">
        <v>29</v>
      </c>
      <c r="C22" s="9" t="s">
        <v>23</v>
      </c>
      <c r="D22" s="11">
        <v>42790</v>
      </c>
      <c r="E22" s="11">
        <v>43428</v>
      </c>
    </row>
    <row r="23" spans="1:5" ht="48.75" thickBot="1" x14ac:dyDescent="0.3">
      <c r="A23" s="7">
        <v>22</v>
      </c>
      <c r="B23" s="8" t="s">
        <v>30</v>
      </c>
      <c r="C23" s="9" t="s">
        <v>23</v>
      </c>
      <c r="D23" s="11">
        <v>42790</v>
      </c>
      <c r="E23" s="11">
        <v>42879</v>
      </c>
    </row>
    <row r="24" spans="1:5" ht="24.75" thickBot="1" x14ac:dyDescent="0.3">
      <c r="A24" s="7">
        <v>23</v>
      </c>
      <c r="B24" s="8" t="s">
        <v>31</v>
      </c>
      <c r="C24" s="9" t="s">
        <v>23</v>
      </c>
      <c r="D24" s="11">
        <v>42879</v>
      </c>
      <c r="E24" s="11">
        <v>42893</v>
      </c>
    </row>
    <row r="25" spans="1:5" ht="15.75" thickBot="1" x14ac:dyDescent="0.3">
      <c r="A25" s="7">
        <v>24</v>
      </c>
      <c r="B25" s="8" t="s">
        <v>32</v>
      </c>
      <c r="C25" s="9" t="s">
        <v>33</v>
      </c>
      <c r="D25" s="11">
        <v>42893</v>
      </c>
      <c r="E25" s="11">
        <v>42907</v>
      </c>
    </row>
    <row r="26" spans="1:5" ht="15.75" thickBot="1" x14ac:dyDescent="0.3">
      <c r="A26" s="7">
        <v>25</v>
      </c>
      <c r="B26" s="8" t="s">
        <v>34</v>
      </c>
      <c r="C26" s="9" t="s">
        <v>13</v>
      </c>
      <c r="D26" s="11">
        <v>42907</v>
      </c>
      <c r="E26" s="11">
        <v>42921</v>
      </c>
    </row>
    <row r="27" spans="1:5" ht="24.75" thickBot="1" x14ac:dyDescent="0.3">
      <c r="A27" s="7">
        <v>26</v>
      </c>
      <c r="B27" s="8" t="s">
        <v>35</v>
      </c>
      <c r="C27" s="9" t="s">
        <v>36</v>
      </c>
      <c r="D27" s="11">
        <v>42893</v>
      </c>
      <c r="E27" s="11">
        <v>43244</v>
      </c>
    </row>
    <row r="28" spans="1:5" ht="60.75" thickBot="1" x14ac:dyDescent="0.3">
      <c r="A28" s="7">
        <v>27</v>
      </c>
      <c r="B28" s="8" t="s">
        <v>37</v>
      </c>
      <c r="C28" s="9" t="s">
        <v>38</v>
      </c>
      <c r="D28" s="11">
        <v>42769</v>
      </c>
      <c r="E28" s="11">
        <v>43428</v>
      </c>
    </row>
    <row r="29" spans="1:5" ht="24.75" thickBot="1" x14ac:dyDescent="0.3">
      <c r="A29" s="7">
        <v>28</v>
      </c>
      <c r="B29" s="8" t="s">
        <v>39</v>
      </c>
      <c r="C29" s="9" t="s">
        <v>40</v>
      </c>
      <c r="D29" s="11">
        <v>42769</v>
      </c>
      <c r="E29" s="11">
        <v>43428</v>
      </c>
    </row>
    <row r="30" spans="1:5" ht="24.75" thickBot="1" x14ac:dyDescent="0.3">
      <c r="A30" s="7">
        <v>29</v>
      </c>
      <c r="B30" s="8" t="s">
        <v>41</v>
      </c>
      <c r="C30" s="9" t="s">
        <v>42</v>
      </c>
      <c r="D30" s="11">
        <v>42769</v>
      </c>
      <c r="E30" s="11">
        <v>43428</v>
      </c>
    </row>
    <row r="31" spans="1:5" ht="24.75" thickBot="1" x14ac:dyDescent="0.3">
      <c r="A31" s="7">
        <v>30</v>
      </c>
      <c r="B31" s="8" t="s">
        <v>43</v>
      </c>
      <c r="C31" s="9" t="s">
        <v>23</v>
      </c>
      <c r="D31" s="11">
        <v>42769</v>
      </c>
      <c r="E31" s="11">
        <v>43428</v>
      </c>
    </row>
    <row r="32" spans="1:5" ht="36.75" thickBot="1" x14ac:dyDescent="0.3">
      <c r="A32" s="7">
        <v>31</v>
      </c>
      <c r="B32" s="8" t="s">
        <v>44</v>
      </c>
      <c r="C32" s="9" t="s">
        <v>45</v>
      </c>
      <c r="D32" s="11">
        <v>42769</v>
      </c>
      <c r="E32" s="11">
        <v>43428</v>
      </c>
    </row>
    <row r="33" spans="1:5" ht="24.75" thickBot="1" x14ac:dyDescent="0.3">
      <c r="A33" s="7">
        <v>32</v>
      </c>
      <c r="B33" s="8" t="s">
        <v>46</v>
      </c>
      <c r="C33" s="9" t="s">
        <v>47</v>
      </c>
      <c r="D33" s="11">
        <v>42769</v>
      </c>
      <c r="E33" s="11">
        <v>43428</v>
      </c>
    </row>
    <row r="34" spans="1:5" ht="24.75" thickBot="1" x14ac:dyDescent="0.3">
      <c r="A34" s="7">
        <v>33</v>
      </c>
      <c r="B34" s="8" t="s">
        <v>48</v>
      </c>
      <c r="C34" s="9" t="s">
        <v>23</v>
      </c>
      <c r="D34" s="11">
        <v>42769</v>
      </c>
      <c r="E34" s="11">
        <v>43428</v>
      </c>
    </row>
    <row r="35" spans="1:5" ht="24.75" thickBot="1" x14ac:dyDescent="0.3">
      <c r="A35" s="7">
        <v>34</v>
      </c>
      <c r="B35" s="8" t="s">
        <v>49</v>
      </c>
      <c r="C35" s="9" t="s">
        <v>23</v>
      </c>
      <c r="D35" s="11">
        <v>42769</v>
      </c>
      <c r="E35" s="11">
        <v>43428</v>
      </c>
    </row>
    <row r="36" spans="1:5" ht="24.75" thickBot="1" x14ac:dyDescent="0.3">
      <c r="A36" s="7">
        <v>35</v>
      </c>
      <c r="B36" s="8" t="s">
        <v>50</v>
      </c>
      <c r="C36" s="9" t="s">
        <v>51</v>
      </c>
      <c r="D36" s="11">
        <v>42769</v>
      </c>
      <c r="E36" s="11">
        <v>43428</v>
      </c>
    </row>
    <row r="37" spans="1:5" ht="24.75" thickBot="1" x14ac:dyDescent="0.3">
      <c r="A37" s="7">
        <v>36</v>
      </c>
      <c r="B37" s="8" t="s">
        <v>52</v>
      </c>
      <c r="C37" s="9" t="s">
        <v>53</v>
      </c>
      <c r="D37" s="11">
        <v>42769</v>
      </c>
      <c r="E37" s="11">
        <v>43428</v>
      </c>
    </row>
    <row r="38" spans="1:5" ht="24.75" thickBot="1" x14ac:dyDescent="0.3">
      <c r="A38" s="7">
        <v>37</v>
      </c>
      <c r="B38" s="8" t="s">
        <v>54</v>
      </c>
      <c r="C38" s="9" t="s">
        <v>55</v>
      </c>
      <c r="D38" s="11">
        <v>42769</v>
      </c>
      <c r="E38" s="11">
        <v>43428</v>
      </c>
    </row>
    <row r="39" spans="1:5" ht="36.75" thickBot="1" x14ac:dyDescent="0.3">
      <c r="A39" s="7">
        <v>38</v>
      </c>
      <c r="B39" s="8" t="s">
        <v>56</v>
      </c>
      <c r="C39" s="9" t="s">
        <v>23</v>
      </c>
      <c r="D39" s="11">
        <v>43063</v>
      </c>
      <c r="E39" s="11">
        <v>43178</v>
      </c>
    </row>
    <row r="40" spans="1:5" ht="36.75" thickBot="1" x14ac:dyDescent="0.3">
      <c r="A40" s="7">
        <v>39</v>
      </c>
      <c r="B40" s="8" t="s">
        <v>57</v>
      </c>
      <c r="C40" s="9" t="s">
        <v>58</v>
      </c>
      <c r="D40" s="11">
        <v>42769</v>
      </c>
      <c r="E40" s="11">
        <v>43244</v>
      </c>
    </row>
    <row r="41" spans="1:5" ht="24.75" thickBot="1" x14ac:dyDescent="0.3">
      <c r="A41" s="7">
        <v>40</v>
      </c>
      <c r="B41" s="8" t="s">
        <v>59</v>
      </c>
      <c r="C41" s="9" t="s">
        <v>23</v>
      </c>
      <c r="D41" s="11">
        <v>42769</v>
      </c>
      <c r="E41" s="11">
        <v>43244</v>
      </c>
    </row>
    <row r="42" spans="1:5" ht="48.75" thickBot="1" x14ac:dyDescent="0.3">
      <c r="A42" s="7">
        <v>41</v>
      </c>
      <c r="B42" s="8" t="s">
        <v>60</v>
      </c>
      <c r="C42" s="9" t="s">
        <v>23</v>
      </c>
      <c r="D42" s="12" t="s">
        <v>61</v>
      </c>
      <c r="E42" s="11">
        <v>43244</v>
      </c>
    </row>
    <row r="43" spans="1:5" ht="24.75" thickBot="1" x14ac:dyDescent="0.3">
      <c r="A43" s="7">
        <v>42</v>
      </c>
      <c r="B43" s="8" t="s">
        <v>62</v>
      </c>
      <c r="C43" s="9" t="s">
        <v>23</v>
      </c>
      <c r="D43" s="12" t="s">
        <v>61</v>
      </c>
      <c r="E43" s="11">
        <v>43244</v>
      </c>
    </row>
    <row r="44" spans="1:5" ht="24.75" thickBot="1" x14ac:dyDescent="0.3">
      <c r="A44" s="7">
        <v>43</v>
      </c>
      <c r="B44" s="8" t="s">
        <v>63</v>
      </c>
      <c r="C44" s="9" t="s">
        <v>58</v>
      </c>
      <c r="D44" s="11">
        <v>43244</v>
      </c>
      <c r="E44" s="11">
        <v>43428</v>
      </c>
    </row>
    <row r="45" spans="1:5" ht="24.75" thickBot="1" x14ac:dyDescent="0.3">
      <c r="A45" s="7">
        <v>44</v>
      </c>
      <c r="B45" s="8" t="s">
        <v>64</v>
      </c>
      <c r="C45" s="9" t="s">
        <v>23</v>
      </c>
      <c r="D45" s="11">
        <v>43244</v>
      </c>
      <c r="E45" s="11">
        <v>43258</v>
      </c>
    </row>
    <row r="46" spans="1:5" ht="15.75" thickBot="1" x14ac:dyDescent="0.3">
      <c r="A46" s="7">
        <v>45</v>
      </c>
      <c r="B46" s="8" t="s">
        <v>65</v>
      </c>
      <c r="C46" s="9" t="s">
        <v>33</v>
      </c>
      <c r="D46" s="11">
        <v>43258</v>
      </c>
      <c r="E46" s="11">
        <v>43272</v>
      </c>
    </row>
    <row r="47" spans="1:5" ht="15.75" thickBot="1" x14ac:dyDescent="0.3">
      <c r="A47" s="7">
        <v>46</v>
      </c>
      <c r="B47" s="8" t="s">
        <v>66</v>
      </c>
      <c r="C47" s="9" t="s">
        <v>13</v>
      </c>
      <c r="D47" s="11">
        <v>43272</v>
      </c>
      <c r="E47" s="11">
        <v>43286</v>
      </c>
    </row>
    <row r="48" spans="1:5" ht="24.75" thickBot="1" x14ac:dyDescent="0.3">
      <c r="A48" s="7">
        <v>47</v>
      </c>
      <c r="B48" s="8" t="s">
        <v>67</v>
      </c>
      <c r="C48" s="9" t="s">
        <v>23</v>
      </c>
      <c r="D48" s="11">
        <v>43329</v>
      </c>
      <c r="E48" s="11">
        <v>43336</v>
      </c>
    </row>
    <row r="49" spans="1:5" ht="24.75" thickBot="1" x14ac:dyDescent="0.3">
      <c r="A49" s="7">
        <v>48</v>
      </c>
      <c r="B49" s="8" t="s">
        <v>68</v>
      </c>
      <c r="C49" s="9" t="s">
        <v>23</v>
      </c>
      <c r="D49" s="11">
        <v>43414</v>
      </c>
      <c r="E49" s="12" t="s">
        <v>69</v>
      </c>
    </row>
    <row r="50" spans="1:5" ht="15.75" thickBot="1" x14ac:dyDescent="0.3">
      <c r="A50" s="7">
        <v>49</v>
      </c>
      <c r="B50" s="8" t="s">
        <v>70</v>
      </c>
      <c r="C50" s="9"/>
      <c r="D50" s="12" t="s">
        <v>61</v>
      </c>
      <c r="E50" s="11">
        <v>43428</v>
      </c>
    </row>
    <row r="51" spans="1:5" ht="24.75" thickBot="1" x14ac:dyDescent="0.3">
      <c r="A51" s="7">
        <v>50</v>
      </c>
      <c r="B51" s="8" t="s">
        <v>71</v>
      </c>
      <c r="C51" s="9" t="s">
        <v>23</v>
      </c>
      <c r="D51" s="11">
        <v>43428</v>
      </c>
      <c r="E51" s="11">
        <v>43441</v>
      </c>
    </row>
    <row r="52" spans="1:5" ht="24.75" thickBot="1" x14ac:dyDescent="0.3">
      <c r="A52" s="7">
        <v>51</v>
      </c>
      <c r="B52" s="8" t="s">
        <v>72</v>
      </c>
      <c r="C52" s="9" t="s">
        <v>33</v>
      </c>
      <c r="D52" s="11">
        <v>43441</v>
      </c>
      <c r="E52" s="11">
        <v>43448</v>
      </c>
    </row>
    <row r="53" spans="1:5" ht="24.75" thickBot="1" x14ac:dyDescent="0.3">
      <c r="A53" s="7">
        <v>52</v>
      </c>
      <c r="B53" s="8" t="s">
        <v>73</v>
      </c>
      <c r="C53" s="9" t="s">
        <v>13</v>
      </c>
      <c r="D53" s="11">
        <v>43448</v>
      </c>
      <c r="E53" s="11">
        <v>43472</v>
      </c>
    </row>
    <row r="54" spans="1:5" ht="24.75" thickBot="1" x14ac:dyDescent="0.3">
      <c r="A54" s="7">
        <v>53</v>
      </c>
      <c r="B54" s="8" t="s">
        <v>74</v>
      </c>
      <c r="C54" s="9" t="s">
        <v>23</v>
      </c>
      <c r="D54" s="11">
        <v>43467</v>
      </c>
      <c r="E54" s="11">
        <v>43498</v>
      </c>
    </row>
    <row r="55" spans="1:5" ht="36.75" thickBot="1" x14ac:dyDescent="0.3">
      <c r="A55" s="7">
        <v>54</v>
      </c>
      <c r="B55" s="8" t="s">
        <v>75</v>
      </c>
      <c r="C55" s="9" t="s">
        <v>23</v>
      </c>
      <c r="D55" s="11">
        <v>43498</v>
      </c>
      <c r="E55" s="11">
        <v>43526</v>
      </c>
    </row>
  </sheetData>
  <autoFilter ref="A1:E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23 April 2022 709 comms co-ord</vt:lpstr>
      <vt:lpstr>23 April 2022 Relief Date</vt:lpstr>
      <vt:lpstr>21 Nov 2020 Relief Date</vt:lpstr>
      <vt:lpstr>24 Nov 2018 Relief Date</vt:lpstr>
    </vt:vector>
  </TitlesOfParts>
  <Company>BELL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daniel.morrison</dc:creator>
  <cp:lastModifiedBy>Bell</cp:lastModifiedBy>
  <cp:lastPrinted>2017-08-24T13:49:51Z</cp:lastPrinted>
  <dcterms:created xsi:type="dcterms:W3CDTF">2017-08-22T16:03:52Z</dcterms:created>
  <dcterms:modified xsi:type="dcterms:W3CDTF">2019-10-24T13:22:54Z</dcterms:modified>
</cp:coreProperties>
</file>